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2E58E2D-4AAF-44A3-BFB3-CEB06F8AAB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ברוכים הבאים" sheetId="4" r:id="rId1"/>
    <sheet name="📖 מדריך שימוש" sheetId="1" r:id="rId2"/>
    <sheet name="הגדרות" sheetId="2" r:id="rId3"/>
    <sheet name="חשבון חודשי" sheetId="3" r:id="rId4"/>
  </sheets>
  <definedNames>
    <definedName name="_xlnm.Print_Area" localSheetId="3">'חשבון חודשי'!$A$1:$E$49</definedName>
  </definedNames>
  <calcPr calcId="191028"/>
</workbook>
</file>

<file path=xl/calcChain.xml><?xml version="1.0" encoding="utf-8"?>
<calcChain xmlns="http://schemas.openxmlformats.org/spreadsheetml/2006/main">
  <c r="B12" i="3" l="1"/>
  <c r="B15" i="3" s="1"/>
  <c r="B20" i="3"/>
  <c r="B23" i="3"/>
  <c r="D23" i="3"/>
  <c r="B18" i="2"/>
  <c r="B26" i="3" s="1"/>
  <c r="B29" i="3"/>
  <c r="D31" i="3" s="1"/>
  <c r="D34" i="3"/>
  <c r="D35" i="3"/>
  <c r="D36" i="3"/>
  <c r="D37" i="3"/>
  <c r="D38" i="3"/>
  <c r="B38" i="3"/>
  <c r="C37" i="3"/>
  <c r="C36" i="3"/>
  <c r="C35" i="3"/>
  <c r="C34" i="3"/>
  <c r="C31" i="3"/>
  <c r="C26" i="3"/>
  <c r="C23" i="3"/>
  <c r="C15" i="3"/>
  <c r="D7" i="3"/>
  <c r="B12" i="2"/>
  <c r="A4" i="3"/>
  <c r="C3" i="3"/>
  <c r="C2" i="3"/>
  <c r="A2" i="3"/>
  <c r="B22" i="2"/>
  <c r="D15" i="3" l="1"/>
  <c r="C41" i="3" s="1"/>
  <c r="B40" i="3"/>
  <c r="B31" i="3"/>
  <c r="D2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מחשבון שכירות</author>
  </authors>
  <commentList>
    <comment ref="B5" authorId="0" shapeId="0" xr:uid="{00000000-0006-0000-0100-000001000000}">
      <text>
        <r>
          <rPr>
            <sz val="11"/>
            <color theme="1"/>
            <rFont val="Arial"/>
            <family val="2"/>
            <scheme val="minor"/>
          </rPr>
          <t>👤 שם השוכר / השוכרים
הזן את שמם המלא של השוכרים.
הם יופיעו בראש כל חשבון חודשי.
דוגמה: 'ישראל ושרה ישראלי'</t>
        </r>
      </text>
    </comment>
    <comment ref="B6" authorId="0" shapeId="0" xr:uid="{00000000-0006-0000-0100-000002000000}">
      <text>
        <r>
          <rPr>
            <sz val="11"/>
            <color theme="1"/>
            <rFont val="Arial"/>
            <family val="2"/>
            <scheme val="minor"/>
          </rPr>
          <t>🏠 כתובת הדירה
כתובת מלאה של הנכס המושכר.
תופיע בראש כל חשבון חודשי.
דוגמה: 'רחוב הרצל 15, תל אביב'</t>
        </r>
      </text>
    </comment>
    <comment ref="B7" authorId="0" shapeId="0" xr:uid="{00000000-0006-0000-0100-000003000000}">
      <text>
        <r>
          <rPr>
            <sz val="11"/>
            <color theme="1"/>
            <rFont val="Arial"/>
            <family val="2"/>
            <scheme val="minor"/>
          </rPr>
          <t>👨‍💼 שם המשכיר
שמך המלא כמשכיר.
יופיע בראש החשבון ובשורת החתימה.</t>
        </r>
      </text>
    </comment>
    <comment ref="B11" authorId="0" shapeId="0" xr:uid="{00000000-0006-0000-0100-000004000000}">
      <text>
        <r>
          <rPr>
            <sz val="11"/>
            <color theme="1"/>
            <rFont val="Arial"/>
            <family val="2"/>
            <scheme val="minor"/>
          </rPr>
          <t>📊 אחוז חלק השוכר – הכי חשוב!
זהו האחוז שהשוכר משלם מכל חשבון משותף
(חשמל, מים, ועד בית וכו').
✅ הזן כמספר עשרוני:
   • 38% ← הזן: 0.38
   • 50% ← הזן: 0.50
   • 100% ← הזן: 1.00
⚠️ שינוי ערך זה מעדכן את כל החישובים
   בכל החשבונות אוטומטית!</t>
        </r>
      </text>
    </comment>
    <comment ref="B15" authorId="0" shapeId="0" xr:uid="{00000000-0006-0000-0100-000005000000}">
      <text>
        <r>
          <rPr>
            <sz val="11"/>
            <color theme="1"/>
            <rFont val="Arial"/>
            <family val="2"/>
            <scheme val="minor"/>
          </rPr>
          <t>🏛️ ארנונה שנתית ברוטו
הסכום המלא שרשום בחשבון הארנונה
שקיבלת מהעירייה – לפני כל הנחה.
📌 עדכן פעם אחת בשנה בלבד.
   הסכום החודשי מחושב אוטומטית (÷12).
דוגמה: אם הארנונה השנתית היא 8,400 ₪
← הזן: 8400</t>
        </r>
      </text>
    </comment>
    <comment ref="B16" authorId="0" shapeId="0" xr:uid="{00000000-0006-0000-0100-000006000000}">
      <text>
        <r>
          <rPr>
            <sz val="11"/>
            <color theme="1"/>
            <rFont val="Arial"/>
            <family val="2"/>
            <scheme val="minor"/>
          </rPr>
          <t>🏛️ אחוז ארנונה של השוכר
בדרך כלל זהה לאחוז הכללי (B11).
יכול להיות שונה אם קיים הסכם ספציפי
לגבי חלוקת הארנונה בנפרד.
✅ הזן כמספר עשרוני (0.38 = 38%)</t>
        </r>
      </text>
    </comment>
    <comment ref="B17" authorId="0" shapeId="0" xr:uid="{00000000-0006-0000-0100-000007000000}">
      <text>
        <r>
          <rPr>
            <sz val="11"/>
            <color theme="1"/>
            <rFont val="Arial"/>
            <family val="2"/>
            <scheme val="minor"/>
          </rPr>
          <t>💸 הנחת ארנונה
אם קיבלת הנחה ממשרד הפנים,
מהעירייה, או בגין נכות / עמותה וכו' –
הזן כאן את אחוז ההנחה.
✅ ללא הנחה ← הזן: 0
✅ הנחה של 30% ← הזן: 0.30
הנוסחה: שנתי × (1-הנחה) × אחוז שוכר ÷ 12</t>
        </r>
      </text>
    </comment>
    <comment ref="B21" authorId="0" shapeId="0" xr:uid="{00000000-0006-0000-0100-000008000000}">
      <text>
        <r>
          <rPr>
            <sz val="11"/>
            <color theme="1"/>
            <rFont val="Arial"/>
            <family val="2"/>
            <scheme val="minor"/>
          </rPr>
          <t>🏢 ועד בית חודשי קבוע
הזן את דמי ועד הבית הקבועים לחודש.
• אם הסכום משתנה חודש לחודש –
  השאר 0 כאן והזן ידנית בכל חודש
  בגיליון 'חשבון חודשי'
• אם הסכום קבוע – הזן כאן וייחסך
  הזנה חוזרת בכל חודש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מחשבון שכירות</author>
  </authors>
  <commentList>
    <comment ref="B3" authorId="0" shapeId="0" xr:uid="{00000000-0006-0000-0200-000001000000}">
      <text>
        <r>
          <rPr>
            <sz val="11"/>
            <color theme="1"/>
            <rFont val="Arial"/>
            <family val="2"/>
            <scheme val="minor"/>
          </rPr>
          <t>📅 חודש החשבון
הזן את החודש שעבורו מופק החשבון.
✅ פורמט מומלץ: MM/YYYY
   דוגמה: 05/2025
⚠️ שדה זה לא מתמלא אוטומטית –
   יש להזין בכל חודש מחדש.</t>
        </r>
      </text>
    </comment>
    <comment ref="B7" authorId="0" shapeId="0" xr:uid="{00000000-0006-0000-0200-000002000000}">
      <text>
        <r>
          <rPr>
            <sz val="11"/>
            <color theme="1"/>
            <rFont val="Arial"/>
            <family val="2"/>
            <scheme val="minor"/>
          </rPr>
          <t>🔑 שכר דירה חודשי
הסכום המלא של שכר הדירה החודשי
לפי החוזה.
✅ שכר הדירה משולם במלואו על-ידי
   השוכר (100%) – לא מתחלק.
📌 אם הסכום קבוע, תוכל להוסיף
   אותו לגיליון 'הגדרות' כברירת מחדל.</t>
        </r>
      </text>
    </comment>
    <comment ref="B10" authorId="0" shapeId="0" xr:uid="{00000000-0006-0000-0200-000003000000}">
      <text>
        <r>
          <rPr>
            <sz val="11"/>
            <color theme="1"/>
            <rFont val="Arial"/>
            <family val="2"/>
            <scheme val="minor"/>
          </rPr>
          <t>⚡ קריאת מונה חשמל – קודמת
הקריאה שרשומה על המונה בסוף החודש
הקודם (= תחילת החודש הנוכחי).
📌 טיפ: שמור תמיד את קריאת סוף
   החודש – היא תהיה ה'קודמת' בחודש הבא.
🔢 הזן מספר שלם, לדוגמה: 41250</t>
        </r>
      </text>
    </comment>
    <comment ref="B11" authorId="0" shapeId="0" xr:uid="{00000000-0006-0000-0200-000004000000}">
      <text>
        <r>
          <rPr>
            <sz val="11"/>
            <color theme="1"/>
            <rFont val="Arial"/>
            <family val="2"/>
            <scheme val="minor"/>
          </rPr>
          <t>⚡ קריאת מונה חשמל – נוכחית
הקריאה שרשומה על המונה כעת
(= סוף החודש הנוכחי).
✅ חייבת להיות גדולה מהקריאה הקודמת.
   אם לא – תופיע הודעת שגיאה.
🔢 הזן מספר שלם, לדוגמה: 41893
💡 צריכה = נוכחית פחות קודמת
   = 41893 - 41250 = 643 קוט"ש</t>
        </r>
      </text>
    </comment>
    <comment ref="B13" authorId="0" shapeId="0" xr:uid="{00000000-0006-0000-0200-000005000000}">
      <text>
        <r>
          <rPr>
            <sz val="11"/>
            <color theme="1"/>
            <rFont val="Arial"/>
            <family val="2"/>
            <scheme val="minor"/>
          </rPr>
          <t>⚡ תעריף חשמל לקוט"ש
מחיר כל יחידת חשמל (קילו-וואט-שעה).
📋 איך למצוא? בחשבון חברת החשמל
   שקיבלת – חפש 'תעריף' או 'מחיר ליחידה'.
💡 התעריף משתנה לפי חוזה ועונה.
   ברירת המחדל: 0.60 ₪ לקוט"ש
⚠️ עדכן אם קיבלת חשבון בתעריף שונה.</t>
        </r>
      </text>
    </comment>
    <comment ref="B14" authorId="0" shapeId="0" xr:uid="{00000000-0006-0000-0200-000006000000}">
      <text>
        <r>
          <rPr>
            <sz val="11"/>
            <color theme="1"/>
            <rFont val="Arial"/>
            <family val="2"/>
            <scheme val="minor"/>
          </rPr>
          <t>⚡ תשלומים קבועים בחשבון החשמל
חשבון החשמל כולל לפעמים תשלומים
נוספים מעבר לצריכה בפועל:
   • דמי שירות / תחזוקה
   • אגרת רשת
   • מע"מ (אם לא כלול בתעריף)
✅ הסתכל בחשבון החשמל – אם יש
   'תשלומים קבועים' או 'דמי עמידה'
   – הזן אותם כאן.
✅ אם אין – השאר 0</t>
        </r>
      </text>
    </comment>
    <comment ref="B18" authorId="0" shapeId="0" xr:uid="{00000000-0006-0000-0200-000007000000}">
      <text>
        <r>
          <rPr>
            <sz val="11"/>
            <color theme="1"/>
            <rFont val="Arial"/>
            <family val="2"/>
            <scheme val="minor"/>
          </rPr>
          <t>💧 קריאת מונה מים – קודמת
הקריאה שרשומה על מונה המים בסוף
החודש הקודם (= תחילת החודש הנוכחי).
📌 מונה המים נמצא בדרך כלל:
   • בארון מים בכניסה לבניין
   • או בחדר המדרגות
🔢 הזן מספר עשרוני, לדוגמה: 1234.5</t>
        </r>
      </text>
    </comment>
    <comment ref="B19" authorId="0" shapeId="0" xr:uid="{00000000-0006-0000-0200-000008000000}">
      <text>
        <r>
          <rPr>
            <sz val="11"/>
            <color theme="1"/>
            <rFont val="Arial"/>
            <family val="2"/>
            <scheme val="minor"/>
          </rPr>
          <t>💧 קריאת מונה מים – נוכחית
הקריאה הנוכחית על מונה המים.
✅ חייבת להיות גדולה מהקריאה הקודמת.
💡 צריכה = נוכחית פחות קודמת
   לדוגמה: 1267.3 - 1234.5 = 32.8 מ"ק
💰 תעריף ממוצע: ~10 ₪ למ"ק
   (עדכן לפי חשבון חברת המים שלך)</t>
        </r>
      </text>
    </comment>
    <comment ref="B21" authorId="0" shapeId="0" xr:uid="{00000000-0006-0000-0200-000009000000}">
      <text>
        <r>
          <rPr>
            <sz val="11"/>
            <color theme="1"/>
            <rFont val="Arial"/>
            <family val="2"/>
            <scheme val="minor"/>
          </rPr>
          <t>💧 תעריף מים למ"ק
מחיר כל מטר מעוקב של מים.
📋 איך למצוא?
   בחשבון מי אביב / גיחון / מקורות –
   חפש 'תעריף' או 'מחיר ליחידה'.
💡 התעריף מורכב לרוב מ:
   • תעריף בזל (צריכה רגילה)
   • תעריף עודף (מעל כמות בסיס)
✅ הזן את התעריף הממוצע מהחשבון.</t>
        </r>
      </text>
    </comment>
    <comment ref="B22" authorId="0" shapeId="0" xr:uid="{00000000-0006-0000-0200-00000A000000}">
      <text>
        <r>
          <rPr>
            <sz val="11"/>
            <color theme="1"/>
            <rFont val="Arial"/>
            <family val="2"/>
            <scheme val="minor"/>
          </rPr>
          <t>💧 אגרות קבועות / ביוב
חשבון המים כולל תשלומים קבועים:
   • אגרת מים קבועה
   • ביוב (לרוב ~56% ממחיר המים)
   • תשלומי עירייה
✅ הסתכל בחשבון המים שלך –
   הזן את סך התשלומים הקבועים.
✅ אם אין – השאר 0</t>
        </r>
      </text>
    </comment>
    <comment ref="B29" authorId="0" shapeId="0" xr:uid="{00000000-0006-0000-0200-00000B000000}">
      <text>
        <r>
          <rPr>
            <sz val="11"/>
            <color theme="1"/>
            <rFont val="Arial"/>
            <family val="2"/>
            <scheme val="minor"/>
          </rPr>
          <t>🏢 דמי ועד בית החודש
ברירת המחדל נשלפת מגיליון 'הגדרות'.
✅ אם הסכום החודש שונה מהרגיל –
   פשוט מחק את הנוסחה והזן ידנית.
⚠️ לאחר הזנה ידנית, יש לשחזר
   הנוסחה =הגדרות!B21 בחודש הבא.</t>
        </r>
      </text>
    </comment>
    <comment ref="B30" authorId="0" shapeId="0" xr:uid="{00000000-0006-0000-0200-00000C000000}">
      <text>
        <r>
          <rPr>
            <sz val="11"/>
            <color theme="1"/>
            <rFont val="Arial"/>
            <family val="2"/>
            <scheme val="minor"/>
          </rPr>
          <t>🏢 הוצאות מיוחדות ועד הבית
הוצאות חריגות שנדרשו החודש:
   • תיקון ממשק / גג / חניה
   • צביעה / ניקיון חדר מדרגות
   • רכישת ציוד לבניין
   • כל הוצאה חד-פעמית אחרת
✅ ללא הוצאות מיוחדות – השאר 0</t>
        </r>
      </text>
    </comment>
    <comment ref="B34" authorId="0" shapeId="0" xr:uid="{00000000-0006-0000-0200-00000D000000}">
      <text>
        <r>
          <rPr>
            <sz val="11"/>
            <color theme="1"/>
            <rFont val="Arial"/>
            <family val="2"/>
            <scheme val="minor"/>
          </rPr>
          <t>🔥 גז
אם הגז משותף בין הדיירים,
הזן כאן את הסכום המלא של החשבון.
האחוז של השוכר יחושב אוטומטית.
✅ גז פרטי לשוכר בלבד – הזן 100%
   מהחשבון ובעמודת % שנה ל-100%.
✅ ללא גז – השאר 0</t>
        </r>
      </text>
    </comment>
    <comment ref="B35" authorId="0" shapeId="0" xr:uid="{00000000-0006-0000-0200-00000E000000}">
      <text>
        <r>
          <rPr>
            <sz val="11"/>
            <color theme="1"/>
            <rFont val="Arial"/>
            <family val="2"/>
            <scheme val="minor"/>
          </rPr>
          <t>📡 אינטרנט / טלוויזיה
אם האינטרנט או החבילה משותפים
בין השוכר למשכיר – הזן כאן.
✅ שירות פרטי לשוכר בלבד –
   לא צריך להזין כאן.
✅ ללא חלוקה – השאר 0</t>
        </r>
      </text>
    </comment>
    <comment ref="B36" authorId="0" shapeId="0" xr:uid="{00000000-0006-0000-0200-00000F000000}">
      <text>
        <r>
          <rPr>
            <sz val="11"/>
            <color theme="1"/>
            <rFont val="Arial"/>
            <family val="2"/>
            <scheme val="minor"/>
          </rPr>
          <t>🔧 תיקון / אחזקה
הוצאות תיקון שהשוכר צריך לשאת
בחלקן (לפי הסכם).
📋 פרט את ההוצאה בשורת 'הערות'
   כדי שיהיה ברור לשוכר על מה מדובר.
✅ ללא תיקונים – השאר 0</t>
        </r>
      </text>
    </comment>
  </commentList>
</comments>
</file>

<file path=xl/sharedStrings.xml><?xml version="1.0" encoding="utf-8"?>
<sst xmlns="http://schemas.openxmlformats.org/spreadsheetml/2006/main" count="208" uniqueCount="199">
  <si>
    <t>📖  מדריך שימוש – מחשבון חשבון שכירות</t>
  </si>
  <si>
    <t>הוראות מפורטות למשכיר הדירה | קרא פעם אחת – ובפעם הבאה תדע בדיוק מה לעשות</t>
  </si>
  <si>
    <t>📁  מבנה הקובץ – 3 גיליונות</t>
  </si>
  <si>
    <t>📖 מדריך שימוש (הגיליון הזה)</t>
  </si>
  <si>
    <t>קרא אותו פעם אחת כדי להבין את המערכת</t>
  </si>
  <si>
    <t>⚙️ הגדרות</t>
  </si>
  <si>
    <t>מלא פעם אחת בלבד: שמות, אחוזים, ארנונה</t>
  </si>
  <si>
    <t>🏠 חשבון חודשי</t>
  </si>
  <si>
    <t>מלא בכל חודש: קריאות מונה + הוצאות → הדפס ומסור לשוכר</t>
  </si>
  <si>
    <t>🎨  מפתח צבעים – קוד הצבעים של הקובץ</t>
  </si>
  <si>
    <t>📝  צהוב – הזן ידנית</t>
  </si>
  <si>
    <t>תאים שאתה חייב למלא. ללא הם החישוב לא יעבוד</t>
  </si>
  <si>
    <t>🤖  ירוק – מחושב אוטומטית</t>
  </si>
  <si>
    <t>אל תשנה! המערכת מחשבת לפי מה שהזנת</t>
  </si>
  <si>
    <t>📊  כחול בהיר – סיכום ביניים</t>
  </si>
  <si>
    <t>סה"כ לכל קטגוריה (חשמל, מים וכו')</t>
  </si>
  <si>
    <t>⚠️  כתום – שדה חובה עם הוראה</t>
  </si>
  <si>
    <t>שדות שחובה למלא – יש בהם הוראה בעמודה E</t>
  </si>
  <si>
    <t>⚙️  שלב 1: מילוי גיליון 'הגדרות' – עשה זאת פעם אחת!</t>
  </si>
  <si>
    <t>📌 פתח את גיליון 'הגדרות' והזן את הפרטים הבאים:</t>
  </si>
  <si>
    <t>B5 – שם השוכר</t>
  </si>
  <si>
    <t>שם מלא של השוכר/ים. יופיע בכל חשבון.</t>
  </si>
  <si>
    <t>B6 – כתובת הדירה</t>
  </si>
  <si>
    <t>כתובת הנכס המושכר.</t>
  </si>
  <si>
    <t>B7 – שם המשכיר</t>
  </si>
  <si>
    <t>שמך המלא. יופיע בשורת החתימה.</t>
  </si>
  <si>
    <t>B11 – אחוז חלק השוכר ⭐</t>
  </si>
  <si>
    <t>הכי חשוב! הזן 0.38 עבור 38%. כל שינוי כאן מתעדכן בכל החשבונות.</t>
  </si>
  <si>
    <t>B15 – ארנונה שנתית</t>
  </si>
  <si>
    <t>הסכום המלא מחשבון הארנונה השנתי (לפני הנחות). עדכן פעם בשנה.</t>
  </si>
  <si>
    <t>B16 – אחוז ארנונה שוכר</t>
  </si>
  <si>
    <t>לרוב זהה ל-B11. שנה רק אם ההסכם קובע אחרת לארנונה.</t>
  </si>
  <si>
    <t>B17 – הנחת ארנונה</t>
  </si>
  <si>
    <t>אם קיבלת הנחה – הזן את האחוז (למשל 0.30 עבור 30%). אחרת: 0.</t>
  </si>
  <si>
    <t>B21 – ועד בית קבוע</t>
  </si>
  <si>
    <t>אם הסכום קבוע כל חודש – הזן כאן. אם משתנה – השאר 0 ועדכן בכל חודש.</t>
  </si>
  <si>
    <t>🏠  שלב 2: מילוי 'חשבון חודשי' – בכל חודש מחדש</t>
  </si>
  <si>
    <t>📌 בכל חודש, פתח את גיליון 'חשבון חודשי' ועקוב אחר השלבים:</t>
  </si>
  <si>
    <t>① B3 – חודש החשבון</t>
  </si>
  <si>
    <t>הזן את החודש: למשל '05/2025'. חובה בכל חודש.</t>
  </si>
  <si>
    <t>② B7 – שכר דירה</t>
  </si>
  <si>
    <t>הסכום לפי החוזה. שכר הדירה משולם 100% ע"י השוכר.</t>
  </si>
  <si>
    <t>③ B10 – מונה חשמל קודם</t>
  </si>
  <si>
    <t>הקריאה האחרונה שנרשמה בסוף החודש הקודם.</t>
  </si>
  <si>
    <t>④ B11 – מונה חשמל נוכחי</t>
  </si>
  <si>
    <t>הקריאה הנוכחית על המונה (בסוף החודש הנוכחי).</t>
  </si>
  <si>
    <t>⑤ B13 – תעריף חשמל</t>
  </si>
  <si>
    <t>מחיר קוט"ש לפי חשבון חברת החשמל. ברירת מחדל: 0.60 ₪.</t>
  </si>
  <si>
    <t>⑥ B14 – קבועים חשמל</t>
  </si>
  <si>
    <t>תשלומים קבועים בחשבון החשמל (דמי שירות, מע"מ וכד').</t>
  </si>
  <si>
    <t>⑦ B18 – מונה מים קודם</t>
  </si>
  <si>
    <t>קריאת מונה המים מסוף החודש הקודם.</t>
  </si>
  <si>
    <t>⑧ B19 – מונה מים נוכחי</t>
  </si>
  <si>
    <t>קריאת מונה המים הנוכחית.</t>
  </si>
  <si>
    <t>⑨ B21 – תעריף מים</t>
  </si>
  <si>
    <t>מחיר מ"ק לפי חשבון חברת המים. ברירת מחדל: 10 ₪.</t>
  </si>
  <si>
    <t>⑩ B22 – אגרות מים</t>
  </si>
  <si>
    <t>אגרות קבועות + ביוב מחשבון המים. אם אין – השאר 0.</t>
  </si>
  <si>
    <t>⑪ B29 – ועד בית</t>
  </si>
  <si>
    <t>נשלף אוטומטית מהגדרות. שנה רק אם החודש שונה.</t>
  </si>
  <si>
    <t>⑫ B30 – מיוחד ועד</t>
  </si>
  <si>
    <t>הוצאות חריגות (תיקון, צביעה וכו'). ללא הוצאות – השאר 0.</t>
  </si>
  <si>
    <t>⑬ B34–B37 – נוספות</t>
  </si>
  <si>
    <t>גז, אינטרנט, תיקונים, אחר. מה שלא רלוונטי – השאר 0.</t>
  </si>
  <si>
    <t>🖨️  שלב 3: הדפסה ומסירה לשוכר</t>
  </si>
  <si>
    <t>1️⃣  עבור לגיליון 'חשבון חודשי'</t>
  </si>
  <si>
    <t>2️⃣  בדוק שכל הנתונים מולאו ושהסה"כ נראה הגיוני</t>
  </si>
  <si>
    <t>3️⃣  לחץ Ctrl+P (או File → Print)</t>
  </si>
  <si>
    <t>4️⃣  ודא שנבחר A4 לאורך – הגיליון מוגדר אוטומטית כך</t>
  </si>
  <si>
    <t>5️⃣  הדפס ומסור לשוכר (או שמור כ-PDF ושלח במייל / וואטסאפ)</t>
  </si>
  <si>
    <t>6️⃣  שמור את הקובץ עם ערכי החודש לתיעוד עתידי</t>
  </si>
  <si>
    <t>💡  טיפים חשובים</t>
  </si>
  <si>
    <t>📸 קריאות מונה</t>
  </si>
  <si>
    <t>צלם את המונה בתחילת כל חודש. זה הוכחה במחלוקת עם השוכר.</t>
  </si>
  <si>
    <t>📁 שמירת קובץ</t>
  </si>
  <si>
    <t>שמור העתק של הקובץ עם שם החודש בסיום. לדוגמה: 'חשבון_05_2025.xlsx'</t>
  </si>
  <si>
    <t>📋 שינוי אחוז</t>
  </si>
  <si>
    <t>אחוז השוכר ניתן לשינוי בכל עת בגיליון 'הגדרות', תא B11.</t>
  </si>
  <si>
    <t>🔒 אל תמחק נוסחאות</t>
  </si>
  <si>
    <t>שנה רק תאים צהובים. תאים ירוקים וכחולים מכילים נוסחאות חשובות.</t>
  </si>
  <si>
    <t>💬 הערות בתאים</t>
  </si>
  <si>
    <t>העבר את העכבר מעל תאי קלט – יופיעו הסברים מפורטים.</t>
  </si>
  <si>
    <t>🖥️ גוגל שיטס</t>
  </si>
  <si>
    <t>הקובץ עובד גם ב-Google Sheets. פשוט העלה אותו לדרייב.</t>
  </si>
  <si>
    <t>🔢  דוגמה מספרית – חישוב לדוגמה (38% שוכר)</t>
  </si>
  <si>
    <t>סעיף</t>
  </si>
  <si>
    <t>חשבון מלא</t>
  </si>
  <si>
    <t>38% שוכר</t>
  </si>
  <si>
    <t>שכר דירה</t>
  </si>
  <si>
    <t>3,500 ₪</t>
  </si>
  <si>
    <t>חשמל (643 קוט"ש × 0.60 + 50 קבוע)</t>
  </si>
  <si>
    <t>435 ₪</t>
  </si>
  <si>
    <t>מים (32.8 מ"ק × 10 + 80 ביוב)</t>
  </si>
  <si>
    <t>408 ₪</t>
  </si>
  <si>
    <t>ארנונה (8,400 ÷ 12 × 38%)</t>
  </si>
  <si>
    <t>700 ₪</t>
  </si>
  <si>
    <t>ועד בית</t>
  </si>
  <si>
    <t>400 ₪</t>
  </si>
  <si>
    <t>סה"כ</t>
  </si>
  <si>
    <t>5,443 ₪</t>
  </si>
  <si>
    <t>✅  אתה מוכן! עבור לגיליון 'הגדרות' ↙ והתחל למלא</t>
  </si>
  <si>
    <t>⚙️  מחשבון חשבון שכירות – הגדרות</t>
  </si>
  <si>
    <t>הגדר את הנתונים הקבועים פעם אחת – כל החישובים יתעדכנו אוטומטית</t>
  </si>
  <si>
    <t>📋  פרטים כלליים</t>
  </si>
  <si>
    <t>שם השוכר / השוכרים</t>
  </si>
  <si>
    <t>שם השוכר</t>
  </si>
  <si>
    <t>יוצג בראש החשבון</t>
  </si>
  <si>
    <t>כתובת הדירה</t>
  </si>
  <si>
    <t>יוצג בחשבון</t>
  </si>
  <si>
    <t>שם המשכיר</t>
  </si>
  <si>
    <t>טלפון המשכיר (לצורך קשר)</t>
  </si>
  <si>
    <t>050-0000000</t>
  </si>
  <si>
    <t>אופציונלי</t>
  </si>
  <si>
    <t>📊  אחוז חלוקה</t>
  </si>
  <si>
    <t>אחוז חלק השוכר מהחשבונות המשותפים</t>
  </si>
  <si>
    <t>חלק המשכיר (מחושב אוטומטית)</t>
  </si>
  <si>
    <t>מחושב</t>
  </si>
  <si>
    <t>🏛️  ארנונה (מוזנת פעם אחת בשנה)</t>
  </si>
  <si>
    <t>ארנונה שנתית ברוטו (₪)</t>
  </si>
  <si>
    <t>מהחשבון השנתי שקיבלת מהעירייה</t>
  </si>
  <si>
    <t>אחוז ארנונה של השוכר</t>
  </si>
  <si>
    <t>לרוב זהה לאחוז הכללי בB11</t>
  </si>
  <si>
    <t>אחוז הנחת ארנונה (אם יש, אחרת 0)</t>
  </si>
  <si>
    <t>הנחה שקיבלת ממשרד הפנים / עירייה</t>
  </si>
  <si>
    <t>ארנונה חודשית לשוכר (מחושב)</t>
  </si>
  <si>
    <t>🏢  ועד בית (אם קבוע)</t>
  </si>
  <si>
    <t>דמי ועד בית חודשיים קבועים (₪)</t>
  </si>
  <si>
    <t>אם משתנה – הזן בכל חודש בגיליון החשבון</t>
  </si>
  <si>
    <t>חלק שוכר מועד הבית (מחושב)</t>
  </si>
  <si>
    <t>מחושב אוטומטית</t>
  </si>
  <si>
    <t>💡  הנחיות שימוש</t>
  </si>
  <si>
    <t>1. מלא את הגדרות פעם אחת בלבד – שם, כתובת, אחוז חלוקה, ארנונה שנתית</t>
  </si>
  <si>
    <t>2. בכל חודש – פתח 'חשבון חודשי', הזן רק את הנתונים המסומנים בצהוב</t>
  </si>
  <si>
    <t>3. תוכל לשנות את אחוז השוכר (תא B11) בכל עת – הכל יתעדכן</t>
  </si>
  <si>
    <t>4. ניתן להדפיס את 'חשבון חודשי' ולמסור לשוכר (Ctrl+P → A4)</t>
  </si>
  <si>
    <t>5. שמור העתק מהקובץ בכל שנה לתיעוד</t>
  </si>
  <si>
    <t>🏠  חשבון תשלומים חודשי לשוכר</t>
  </si>
  <si>
    <t>חודש החשבון (MM/YYYY):</t>
  </si>
  <si>
    <t>חשבון מלא (₪)</t>
  </si>
  <si>
    <t>% שוכר</t>
  </si>
  <si>
    <t>חלק שוכר (₪)</t>
  </si>
  <si>
    <t>הערות / הוראות</t>
  </si>
  <si>
    <t>🔑  שכר דירה</t>
  </si>
  <si>
    <t>שכר דירה חודשי (₪)</t>
  </si>
  <si>
    <t>100%</t>
  </si>
  <si>
    <t>הזן שכר הדירה החודשי</t>
  </si>
  <si>
    <t>⚡  חשמל</t>
  </si>
  <si>
    <t>קריאת מונה קודמת (קוט"ש)</t>
  </si>
  <si>
    <t>קריאת מונה נוכחית (קוט"ש)</t>
  </si>
  <si>
    <t>צריכה (קוט"ש) – מחושב</t>
  </si>
  <si>
    <t>תעריף לקוט"ש (₪) – עדכן לפי החשבון</t>
  </si>
  <si>
    <t>ניתן לשנות לפי חשבון חב' חשמל</t>
  </si>
  <si>
    <t>תשלומים קבועים / דמי שירות / מע"מ (₪)</t>
  </si>
  <si>
    <t>סכום קבוע בחשבון החשמל</t>
  </si>
  <si>
    <t>⚡  סה"כ חשמל</t>
  </si>
  <si>
    <t>💧  מים</t>
  </si>
  <si>
    <t>קריאת מונה מים קודמת (מ"ק)</t>
  </si>
  <si>
    <t>קריאת מונה מים נוכחית (מ"ק)</t>
  </si>
  <si>
    <t>צריכה (מ"ק) – מחושב</t>
  </si>
  <si>
    <t>תעריף למ"ק (₪) – עדכן לפי החשבון</t>
  </si>
  <si>
    <t>תעריף ממי אביב / גיחון וכד'</t>
  </si>
  <si>
    <t>אגרות קבועות / ביוב (₪)</t>
  </si>
  <si>
    <t>תשלומים קבועים בחשבון המים</t>
  </si>
  <si>
    <t>💧  סה"כ מים</t>
  </si>
  <si>
    <t>🏛️  ארנונה</t>
  </si>
  <si>
    <t>ארנונה חודשית (מחושב מהגדרות)</t>
  </si>
  <si>
    <t>מקושר להגדרות – עדכן ארנונה שנתית שם</t>
  </si>
  <si>
    <t>🏢  ועד בית</t>
  </si>
  <si>
    <t>דמי ועד בית החודש (₪)</t>
  </si>
  <si>
    <t>ברירת מחדל מהגדרות – ניתן לשנות</t>
  </si>
  <si>
    <t>הוצאות מיוחדות ועד החודש (₪)</t>
  </si>
  <si>
    <t>תיקונים, רכש, צבע וכד'</t>
  </si>
  <si>
    <t>🏢  סה"כ ועד בית</t>
  </si>
  <si>
    <t>➕  הוצאות נוספות / חד פעמיות</t>
  </si>
  <si>
    <t>גז (₪)</t>
  </si>
  <si>
    <t>עדכן לפי חשבון</t>
  </si>
  <si>
    <t>אינטרנט / טלוויזיה (₪)</t>
  </si>
  <si>
    <t>אם משותף</t>
  </si>
  <si>
    <t>תיקון / אחזקה (₪)</t>
  </si>
  <si>
    <t>פרט בעמודה הערות</t>
  </si>
  <si>
    <t>אחר (₪)</t>
  </si>
  <si>
    <t>➕  סה"כ נוספות</t>
  </si>
  <si>
    <t>💰  סה"כ חשבון מלא (₪)</t>
  </si>
  <si>
    <t>✅  סה"כ לתשלום על-ידי השוכר</t>
  </si>
  <si>
    <t>הערות:</t>
  </si>
  <si>
    <t>חתימת המשכיר: _______________</t>
  </si>
  <si>
    <t>תאריך: _______________</t>
  </si>
  <si>
    <t>📝  תאים צהובים = הזן ידנית</t>
  </si>
  <si>
    <t>🤖  תאים ירוקים = מחושב אוטומטית</t>
  </si>
  <si>
    <t>📊  תאים כחולים = סיכום ביניים</t>
  </si>
  <si>
    <t>⚠️  תאים כתומים = שדות חובה</t>
  </si>
  <si>
    <t>05/2026</t>
  </si>
  <si>
    <t>→ הזן כאן</t>
  </si>
  <si>
    <t>→ חלק השוכר בחשמל</t>
  </si>
  <si>
    <t>→ חלק השוכר במים</t>
  </si>
  <si>
    <t>→ חלק השוכר בועד</t>
  </si>
  <si>
    <t>→ חלק השוכר בנוספות</t>
  </si>
  <si>
    <t>→ שנה ערך זה לפי ההסכם עם השוכר</t>
  </si>
  <si>
    <t>→ זהו הסכום שיופיע בחשבון כל חודש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</si>
</sst>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\₪"/>
    <numFmt numFmtId="165" formatCode="#,##0.0"/>
    <numFmt numFmtId="166" formatCode="#,##0.000"/>
  </numFmts>
  <fonts count="24" x14ac:knownFonts="1">
    <font>
      <sz val="11"/>
      <color theme="1"/>
      <name val="Arial"/>
      <family val="2"/>
      <scheme val="minor"/>
    </font>
    <font>
      <b/>
      <sz val="15"/>
      <color rgb="FFFFFFFF"/>
      <name val="Arial"/>
    </font>
    <font>
      <i/>
      <sz val="10"/>
      <color rgb="FF2E75B6"/>
      <name val="Arial"/>
    </font>
    <font>
      <b/>
      <sz val="11"/>
      <color rgb="FFFFFFFF"/>
      <name val="Arial"/>
    </font>
    <font>
      <sz val="10"/>
      <color rgb="FF404040"/>
      <name val="Arial"/>
    </font>
    <font>
      <b/>
      <sz val="10"/>
      <color rgb="FF404040"/>
      <name val="Arial"/>
    </font>
    <font>
      <i/>
      <sz val="9"/>
      <color rgb="FF808080"/>
      <name val="Arial"/>
    </font>
    <font>
      <b/>
      <sz val="13"/>
      <color rgb="FF0070C0"/>
      <name val="Arial"/>
    </font>
    <font>
      <b/>
      <sz val="9"/>
      <color rgb="FFCC0000"/>
      <name val="Arial"/>
    </font>
    <font>
      <b/>
      <sz val="10"/>
      <color rgb="FF2E75B6"/>
      <name val="Arial"/>
    </font>
    <font>
      <b/>
      <sz val="10"/>
      <color rgb="FF0C5E0C"/>
      <name val="Arial"/>
    </font>
    <font>
      <sz val="9"/>
      <color rgb="FF0C5E0C"/>
      <name val="Arial"/>
    </font>
    <font>
      <sz val="10"/>
      <color rgb="FF2E75B6"/>
      <name val="Arial"/>
    </font>
    <font>
      <b/>
      <sz val="16"/>
      <color rgb="FFFFFFFF"/>
      <name val="Arial"/>
    </font>
    <font>
      <b/>
      <sz val="11"/>
      <color rgb="FFCC0000"/>
      <name val="Arial"/>
    </font>
    <font>
      <b/>
      <sz val="10"/>
      <color rgb="FFFFFFFF"/>
      <name val="Arial"/>
    </font>
    <font>
      <sz val="10"/>
      <color rgb="FF0C5E0C"/>
      <name val="Arial"/>
    </font>
    <font>
      <b/>
      <sz val="9"/>
      <color rgb="FF0C5E0C"/>
      <name val="Arial"/>
    </font>
    <font>
      <b/>
      <sz val="13"/>
      <color rgb="FFFFFFFF"/>
      <name val="Arial"/>
    </font>
    <font>
      <sz val="9"/>
      <color rgb="FF404040"/>
      <name val="Arial"/>
    </font>
    <font>
      <b/>
      <sz val="12"/>
      <color rgb="FFFFFFFF"/>
      <name val="Arial"/>
    </font>
    <font>
      <b/>
      <sz val="10"/>
      <color rgb="FFCC0000"/>
      <name val="Arial"/>
    </font>
    <font>
      <sz val="10"/>
      <color rgb="FFCC0000"/>
      <name val="Arial"/>
    </font>
    <font>
      <sz val="11"/>
      <color theme="1"/>
      <name val="Calibri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BDD7EE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FCE4D6"/>
      </patternFill>
    </fill>
    <fill>
      <patternFill patternType="solid">
        <fgColor rgb="FFE2EFDA"/>
      </patternFill>
    </fill>
    <fill>
      <patternFill patternType="solid">
        <fgColor rgb="FF7B3F00"/>
      </patternFill>
    </fill>
    <fill>
      <patternFill patternType="solid">
        <fgColor rgb="FF5A3E85"/>
      </patternFill>
    </fill>
    <fill>
      <patternFill patternType="solid">
        <fgColor rgb="FF404040"/>
      </patternFill>
    </fill>
    <fill>
      <patternFill patternType="solid">
        <fgColor rgb="FFDAEEF3"/>
      </patternFill>
    </fill>
    <fill>
      <patternFill patternType="solid">
        <fgColor rgb="FF0C5E0C"/>
      </patternFill>
    </fill>
    <fill>
      <patternFill patternType="solid">
        <fgColor rgb="FF374151"/>
      </patternFill>
    </fill>
    <fill>
      <patternFill patternType="solid">
        <fgColor rgb="FF375623"/>
      </patternFill>
    </fill>
    <fill>
      <patternFill patternType="solid">
        <fgColor rgb="FF1F5C8B"/>
      </patternFill>
    </fill>
    <fill>
      <patternFill patternType="solid">
        <fgColor rgb="FF666666"/>
      </patternFill>
    </fill>
    <fill>
      <patternFill patternType="solid">
        <fgColor rgb="FF1A3A5C"/>
      </patternFill>
    </fill>
    <fill>
      <patternFill patternType="solid">
        <fgColor rgb="FFE8E8E8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</borders>
  <cellStyleXfs count="2">
    <xf numFmtId="0" fontId="0" fillId="0" borderId="0"/>
    <xf numFmtId="0" fontId="23" fillId="0" borderId="0"/>
  </cellStyleXfs>
  <cellXfs count="92">
    <xf numFmtId="0" fontId="0" fillId="0" borderId="0" xfId="0"/>
    <xf numFmtId="0" fontId="5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right" vertical="center"/>
    </xf>
    <xf numFmtId="9" fontId="7" fillId="6" borderId="3" xfId="0" applyNumberFormat="1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right" vertical="center"/>
    </xf>
    <xf numFmtId="9" fontId="4" fillId="9" borderId="2" xfId="0" applyNumberFormat="1" applyFont="1" applyFill="1" applyBorder="1" applyAlignment="1">
      <alignment horizontal="center" vertical="center"/>
    </xf>
    <xf numFmtId="164" fontId="5" fillId="6" borderId="2" xfId="0" applyNumberFormat="1" applyFont="1" applyFill="1" applyBorder="1" applyAlignment="1">
      <alignment horizontal="center" vertical="center"/>
    </xf>
    <xf numFmtId="9" fontId="5" fillId="6" borderId="2" xfId="0" applyNumberFormat="1" applyFont="1" applyFill="1" applyBorder="1" applyAlignment="1">
      <alignment horizontal="center" vertical="center"/>
    </xf>
    <xf numFmtId="164" fontId="10" fillId="9" borderId="2" xfId="0" applyNumberFormat="1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right" vertical="center"/>
    </xf>
    <xf numFmtId="0" fontId="12" fillId="3" borderId="2" xfId="0" applyFont="1" applyFill="1" applyBorder="1" applyAlignment="1">
      <alignment horizontal="right" vertical="center"/>
    </xf>
    <xf numFmtId="0" fontId="4" fillId="5" borderId="2" xfId="0" applyFont="1" applyFill="1" applyBorder="1" applyAlignment="1">
      <alignment horizontal="right" vertical="center"/>
    </xf>
    <xf numFmtId="0" fontId="5" fillId="5" borderId="2" xfId="0" applyFont="1" applyFill="1" applyBorder="1" applyAlignment="1">
      <alignment horizontal="right" vertical="center"/>
    </xf>
    <xf numFmtId="49" fontId="14" fillId="6" borderId="3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right" vertical="center"/>
    </xf>
    <xf numFmtId="0" fontId="15" fillId="4" borderId="1" xfId="0" applyFont="1" applyFill="1" applyBorder="1" applyAlignment="1">
      <alignment horizontal="center" vertical="center"/>
    </xf>
    <xf numFmtId="0" fontId="15" fillId="14" borderId="1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165" fontId="5" fillId="6" borderId="2" xfId="0" applyNumberFormat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right" vertical="center"/>
    </xf>
    <xf numFmtId="0" fontId="16" fillId="9" borderId="2" xfId="0" applyFont="1" applyFill="1" applyBorder="1" applyAlignment="1">
      <alignment horizontal="right" vertical="center"/>
    </xf>
    <xf numFmtId="165" fontId="16" fillId="9" borderId="2" xfId="0" applyNumberFormat="1" applyFont="1" applyFill="1" applyBorder="1" applyAlignment="1">
      <alignment horizontal="center" vertical="center"/>
    </xf>
    <xf numFmtId="166" fontId="5" fillId="6" borderId="2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>
      <alignment horizontal="center" vertical="center"/>
    </xf>
    <xf numFmtId="9" fontId="9" fillId="3" borderId="1" xfId="0" applyNumberFormat="1" applyFont="1" applyFill="1" applyBorder="1" applyAlignment="1">
      <alignment horizontal="center" vertical="center"/>
    </xf>
    <xf numFmtId="164" fontId="10" fillId="9" borderId="1" xfId="0" applyNumberFormat="1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0" fontId="6" fillId="7" borderId="1" xfId="0" applyFont="1" applyFill="1" applyBorder="1" applyAlignment="1">
      <alignment horizontal="right" vertical="center"/>
    </xf>
    <xf numFmtId="9" fontId="12" fillId="7" borderId="2" xfId="0" applyNumberFormat="1" applyFont="1" applyFill="1" applyBorder="1" applyAlignment="1">
      <alignment horizontal="center" vertical="center"/>
    </xf>
    <xf numFmtId="164" fontId="16" fillId="7" borderId="2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0" fontId="3" fillId="19" borderId="2" xfId="0" applyFont="1" applyFill="1" applyBorder="1" applyAlignment="1">
      <alignment horizontal="right" vertical="center"/>
    </xf>
    <xf numFmtId="164" fontId="3" fillId="19" borderId="2" xfId="0" applyNumberFormat="1" applyFont="1" applyFill="1" applyBorder="1" applyAlignment="1">
      <alignment horizontal="center" vertical="center"/>
    </xf>
    <xf numFmtId="0" fontId="4" fillId="19" borderId="2" xfId="0" applyFont="1" applyFill="1" applyBorder="1" applyAlignment="1">
      <alignment horizontal="right" vertical="center"/>
    </xf>
    <xf numFmtId="0" fontId="5" fillId="5" borderId="0" xfId="0" applyFont="1" applyFill="1" applyAlignment="1">
      <alignment horizontal="right" vertical="center"/>
    </xf>
    <xf numFmtId="0" fontId="0" fillId="20" borderId="0" xfId="0" applyFill="1"/>
    <xf numFmtId="0" fontId="0" fillId="7" borderId="0" xfId="0" applyFill="1"/>
    <xf numFmtId="0" fontId="9" fillId="3" borderId="2" xfId="0" applyFont="1" applyFill="1" applyBorder="1" applyAlignment="1">
      <alignment horizontal="right" vertical="center" wrapText="1"/>
    </xf>
    <xf numFmtId="0" fontId="12" fillId="3" borderId="2" xfId="0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right" vertical="center" wrapText="1"/>
    </xf>
    <xf numFmtId="0" fontId="4" fillId="6" borderId="2" xfId="0" applyFont="1" applyFill="1" applyBorder="1" applyAlignment="1">
      <alignment horizontal="right" vertical="center" wrapText="1"/>
    </xf>
    <xf numFmtId="0" fontId="10" fillId="9" borderId="2" xfId="0" applyFont="1" applyFill="1" applyBorder="1" applyAlignment="1">
      <alignment horizontal="right" vertical="center" wrapText="1"/>
    </xf>
    <xf numFmtId="0" fontId="16" fillId="9" borderId="2" xfId="0" applyFont="1" applyFill="1" applyBorder="1" applyAlignment="1">
      <alignment horizontal="right" vertical="center" wrapText="1"/>
    </xf>
    <xf numFmtId="0" fontId="21" fillId="8" borderId="2" xfId="0" applyFont="1" applyFill="1" applyBorder="1" applyAlignment="1">
      <alignment horizontal="right" vertical="center" wrapText="1"/>
    </xf>
    <xf numFmtId="0" fontId="22" fillId="8" borderId="2" xfId="0" applyFont="1" applyFill="1" applyBorder="1" applyAlignment="1">
      <alignment horizontal="right" vertical="center" wrapText="1"/>
    </xf>
    <xf numFmtId="0" fontId="4" fillId="7" borderId="2" xfId="0" applyFont="1" applyFill="1" applyBorder="1" applyAlignment="1">
      <alignment horizontal="right" vertical="center" wrapText="1"/>
    </xf>
    <xf numFmtId="0" fontId="21" fillId="7" borderId="2" xfId="0" applyFont="1" applyFill="1" applyBorder="1" applyAlignment="1">
      <alignment horizontal="right" vertical="center" wrapText="1"/>
    </xf>
    <xf numFmtId="0" fontId="22" fillId="7" borderId="2" xfId="0" applyFont="1" applyFill="1" applyBorder="1" applyAlignment="1">
      <alignment horizontal="right" vertical="center" wrapText="1"/>
    </xf>
    <xf numFmtId="0" fontId="5" fillId="7" borderId="2" xfId="0" applyFont="1" applyFill="1" applyBorder="1" applyAlignment="1">
      <alignment horizontal="right" vertical="center" wrapText="1"/>
    </xf>
    <xf numFmtId="0" fontId="15" fillId="4" borderId="2" xfId="0" applyFont="1" applyFill="1" applyBorder="1" applyAlignment="1">
      <alignment horizontal="center" vertical="center"/>
    </xf>
    <xf numFmtId="0" fontId="15" fillId="20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0" fillId="0" borderId="0" xfId="0"/>
    <xf numFmtId="0" fontId="20" fillId="4" borderId="10" xfId="0" applyFont="1" applyFill="1" applyBorder="1" applyAlignment="1">
      <alignment horizontal="right" vertical="center"/>
    </xf>
    <xf numFmtId="0" fontId="0" fillId="0" borderId="11" xfId="0" applyBorder="1"/>
    <xf numFmtId="0" fontId="16" fillId="9" borderId="2" xfId="0" applyFont="1" applyFill="1" applyBorder="1" applyAlignment="1">
      <alignment horizontal="right" vertical="center" wrapText="1"/>
    </xf>
    <xf numFmtId="0" fontId="0" fillId="0" borderId="5" xfId="0" applyBorder="1"/>
    <xf numFmtId="0" fontId="4" fillId="7" borderId="2" xfId="0" applyFont="1" applyFill="1" applyBorder="1" applyAlignment="1">
      <alignment horizontal="right" vertical="center" wrapText="1"/>
    </xf>
    <xf numFmtId="0" fontId="9" fillId="3" borderId="2" xfId="0" applyFont="1" applyFill="1" applyBorder="1" applyAlignment="1">
      <alignment horizontal="right" vertical="center" wrapText="1"/>
    </xf>
    <xf numFmtId="0" fontId="20" fillId="14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4" fillId="5" borderId="2" xfId="0" applyFont="1" applyFill="1" applyBorder="1" applyAlignment="1">
      <alignment horizontal="right" vertical="center"/>
    </xf>
    <xf numFmtId="0" fontId="0" fillId="0" borderId="4" xfId="0" applyBorder="1"/>
    <xf numFmtId="0" fontId="3" fillId="4" borderId="1" xfId="0" applyFont="1" applyFill="1" applyBorder="1" applyAlignment="1">
      <alignment horizontal="right" vertical="center"/>
    </xf>
    <xf numFmtId="0" fontId="0" fillId="0" borderId="8" xfId="0" applyBorder="1"/>
    <xf numFmtId="0" fontId="0" fillId="0" borderId="9" xfId="0" applyBorder="1"/>
    <xf numFmtId="0" fontId="3" fillId="11" borderId="1" xfId="0" applyFont="1" applyFill="1" applyBorder="1" applyAlignment="1">
      <alignment horizontal="right" vertical="center"/>
    </xf>
    <xf numFmtId="0" fontId="3" fillId="12" borderId="1" xfId="0" applyFont="1" applyFill="1" applyBorder="1" applyAlignment="1">
      <alignment horizontal="right" vertical="center"/>
    </xf>
    <xf numFmtId="0" fontId="3" fillId="10" borderId="1" xfId="0" applyFont="1" applyFill="1" applyBorder="1" applyAlignment="1">
      <alignment horizontal="right" vertical="center"/>
    </xf>
    <xf numFmtId="0" fontId="9" fillId="13" borderId="0" xfId="0" applyFont="1" applyFill="1" applyAlignment="1">
      <alignment horizontal="right" vertical="center"/>
    </xf>
    <xf numFmtId="0" fontId="4" fillId="7" borderId="0" xfId="0" applyFont="1" applyFill="1" applyAlignment="1">
      <alignment horizontal="right" vertical="center"/>
    </xf>
    <xf numFmtId="0" fontId="3" fillId="16" borderId="1" xfId="0" applyFont="1" applyFill="1" applyBorder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164" fontId="13" fillId="14" borderId="3" xfId="0" applyNumberFormat="1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19" fillId="8" borderId="0" xfId="0" applyFont="1" applyFill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3" fillId="15" borderId="1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right" vertical="center"/>
    </xf>
    <xf numFmtId="0" fontId="18" fillId="14" borderId="3" xfId="0" applyFont="1" applyFill="1" applyBorder="1" applyAlignment="1">
      <alignment horizontal="right" vertical="center"/>
    </xf>
    <xf numFmtId="0" fontId="19" fillId="6" borderId="0" xfId="0" applyFont="1" applyFill="1" applyAlignment="1">
      <alignment horizontal="right" vertical="center"/>
    </xf>
    <xf numFmtId="0" fontId="4" fillId="7" borderId="2" xfId="0" applyFont="1" applyFill="1" applyBorder="1" applyAlignment="1">
      <alignment horizontal="right" vertical="center"/>
    </xf>
    <xf numFmtId="0" fontId="3" fillId="18" borderId="1" xfId="0" applyFont="1" applyFill="1" applyBorder="1" applyAlignment="1">
      <alignment horizontal="right" vertical="center"/>
    </xf>
    <xf numFmtId="0" fontId="19" fillId="9" borderId="0" xfId="0" applyFont="1" applyFill="1" applyAlignment="1">
      <alignment horizontal="right" vertical="center"/>
    </xf>
    <xf numFmtId="0" fontId="9" fillId="3" borderId="2" xfId="0" applyFont="1" applyFill="1" applyBorder="1" applyAlignment="1">
      <alignment horizontal="right" vertical="center"/>
    </xf>
    <xf numFmtId="0" fontId="3" fillId="17" borderId="1" xfId="0" applyFont="1" applyFill="1" applyBorder="1" applyAlignment="1">
      <alignment horizontal="right" vertical="center"/>
    </xf>
    <xf numFmtId="0" fontId="23" fillId="0" borderId="0" xfId="1"/>
  </cellXfs>
  <cellStyles count="2">
    <cellStyle name="Normal" xfId="0" builtinId="0"/>
    <cellStyle name="Normal 2" xfId="1" xr:uid="{B08AD9FF-5473-4080-B2A4-B3149DE1FA1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.kova.co.il/contact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13</xdr:col>
      <xdr:colOff>390525</xdr:colOff>
      <xdr:row>51</xdr:row>
      <xdr:rowOff>123825</xdr:rowOff>
    </xdr:to>
    <xdr:pic>
      <xdr:nvPicPr>
        <xdr:cNvPr id="2" name="תמונה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789DAB-2105-44FD-BEBE-DDBC39A1D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79371075" y="19050"/>
          <a:ext cx="8315325" cy="94316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lef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67F5B00-A36F-42C5-A646-8C6D57A7324E}">
  <we:reference id="wa200009404" version="1.0.0.8" store="he-IL" storeType="OMEX"/>
  <we:alternateReferences>
    <we:reference id="WA200009404" version="1.0.0.8" store="" storeType="OMEX"/>
  </we:alternateReferences>
  <we:properties>
    <we:property name="claude.fileId" value="&quot;b0cb1378-20b0-41eb-ae41-5446f2bf753f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3D819-B55B-49F9-9910-F7B7543A7709}">
  <dimension ref="A1"/>
  <sheetViews>
    <sheetView rightToLeft="1" tabSelected="1" workbookViewId="0">
      <selection activeCell="J56" sqref="J56"/>
    </sheetView>
  </sheetViews>
  <sheetFormatPr defaultRowHeight="14.4" x14ac:dyDescent="0.3"/>
  <cols>
    <col min="1" max="16384" width="8.796875" style="9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9"/>
  <sheetViews>
    <sheetView rightToLeft="1" workbookViewId="0">
      <selection activeCell="B42" sqref="B42:C42"/>
    </sheetView>
  </sheetViews>
  <sheetFormatPr defaultRowHeight="13.8" x14ac:dyDescent="0.25"/>
  <cols>
    <col min="1" max="1" width="2.8984375" customWidth="1"/>
    <col min="2" max="2" width="38" customWidth="1"/>
    <col min="3" max="3" width="40" customWidth="1"/>
    <col min="4" max="4" width="2.8984375" customWidth="1"/>
  </cols>
  <sheetData>
    <row r="1" spans="1:4" ht="50.1" customHeight="1" x14ac:dyDescent="0.25">
      <c r="A1" s="37"/>
      <c r="B1" s="55" t="s">
        <v>0</v>
      </c>
      <c r="C1" s="56"/>
      <c r="D1" s="37"/>
    </row>
    <row r="2" spans="1:4" ht="21.9" customHeight="1" x14ac:dyDescent="0.25">
      <c r="A2" s="37"/>
      <c r="B2" s="64" t="s">
        <v>1</v>
      </c>
      <c r="C2" s="56"/>
      <c r="D2" s="37"/>
    </row>
    <row r="3" spans="1:4" ht="12" customHeight="1" x14ac:dyDescent="0.25">
      <c r="A3" s="37"/>
      <c r="B3" s="38"/>
      <c r="C3" s="38"/>
      <c r="D3" s="37"/>
    </row>
    <row r="4" spans="1:4" ht="30" customHeight="1" x14ac:dyDescent="0.25">
      <c r="A4" s="37"/>
      <c r="B4" s="57" t="s">
        <v>2</v>
      </c>
      <c r="C4" s="58"/>
      <c r="D4" s="37"/>
    </row>
    <row r="5" spans="1:4" ht="21.9" customHeight="1" x14ac:dyDescent="0.25">
      <c r="A5" s="37"/>
      <c r="B5" s="39" t="s">
        <v>3</v>
      </c>
      <c r="C5" s="40" t="s">
        <v>4</v>
      </c>
      <c r="D5" s="37"/>
    </row>
    <row r="6" spans="1:4" ht="21.9" customHeight="1" x14ac:dyDescent="0.25">
      <c r="A6" s="37"/>
      <c r="B6" s="41" t="s">
        <v>5</v>
      </c>
      <c r="C6" s="42" t="s">
        <v>6</v>
      </c>
      <c r="D6" s="37"/>
    </row>
    <row r="7" spans="1:4" ht="21.9" customHeight="1" x14ac:dyDescent="0.25">
      <c r="A7" s="37"/>
      <c r="B7" s="43" t="s">
        <v>7</v>
      </c>
      <c r="C7" s="44" t="s">
        <v>8</v>
      </c>
      <c r="D7" s="37"/>
    </row>
    <row r="8" spans="1:4" ht="12" customHeight="1" x14ac:dyDescent="0.25">
      <c r="A8" s="37"/>
      <c r="B8" s="38"/>
      <c r="C8" s="38"/>
      <c r="D8" s="37"/>
    </row>
    <row r="9" spans="1:4" ht="30" customHeight="1" x14ac:dyDescent="0.25">
      <c r="A9" s="37"/>
      <c r="B9" s="57" t="s">
        <v>9</v>
      </c>
      <c r="C9" s="58"/>
      <c r="D9" s="37"/>
    </row>
    <row r="10" spans="1:4" ht="21.9" customHeight="1" x14ac:dyDescent="0.25">
      <c r="A10" s="37"/>
      <c r="B10" s="41" t="s">
        <v>10</v>
      </c>
      <c r="C10" s="42" t="s">
        <v>11</v>
      </c>
      <c r="D10" s="37"/>
    </row>
    <row r="11" spans="1:4" ht="21.9" customHeight="1" x14ac:dyDescent="0.25">
      <c r="A11" s="37"/>
      <c r="B11" s="43" t="s">
        <v>12</v>
      </c>
      <c r="C11" s="44" t="s">
        <v>13</v>
      </c>
      <c r="D11" s="37"/>
    </row>
    <row r="12" spans="1:4" ht="21.9" customHeight="1" x14ac:dyDescent="0.25">
      <c r="A12" s="37"/>
      <c r="B12" s="39" t="s">
        <v>14</v>
      </c>
      <c r="C12" s="40" t="s">
        <v>15</v>
      </c>
      <c r="D12" s="37"/>
    </row>
    <row r="13" spans="1:4" ht="21.9" customHeight="1" x14ac:dyDescent="0.25">
      <c r="A13" s="37"/>
      <c r="B13" s="45" t="s">
        <v>16</v>
      </c>
      <c r="C13" s="46" t="s">
        <v>17</v>
      </c>
      <c r="D13" s="37"/>
    </row>
    <row r="14" spans="1:4" ht="12" customHeight="1" x14ac:dyDescent="0.25">
      <c r="A14" s="37"/>
      <c r="B14" s="38"/>
      <c r="C14" s="38"/>
      <c r="D14" s="37"/>
    </row>
    <row r="15" spans="1:4" ht="30" customHeight="1" x14ac:dyDescent="0.25">
      <c r="A15" s="37"/>
      <c r="B15" s="57" t="s">
        <v>18</v>
      </c>
      <c r="C15" s="58"/>
      <c r="D15" s="37"/>
    </row>
    <row r="16" spans="1:4" ht="21.9" customHeight="1" x14ac:dyDescent="0.25">
      <c r="A16" s="37"/>
      <c r="B16" s="62" t="s">
        <v>19</v>
      </c>
      <c r="C16" s="60"/>
      <c r="D16" s="37"/>
    </row>
    <row r="17" spans="1:4" ht="24" customHeight="1" x14ac:dyDescent="0.25">
      <c r="A17" s="37"/>
      <c r="B17" s="42" t="s">
        <v>20</v>
      </c>
      <c r="C17" s="42" t="s">
        <v>21</v>
      </c>
      <c r="D17" s="37"/>
    </row>
    <row r="18" spans="1:4" ht="24" customHeight="1" x14ac:dyDescent="0.25">
      <c r="A18" s="37"/>
      <c r="B18" s="47" t="s">
        <v>22</v>
      </c>
      <c r="C18" s="47" t="s">
        <v>23</v>
      </c>
      <c r="D18" s="37"/>
    </row>
    <row r="19" spans="1:4" ht="24" customHeight="1" x14ac:dyDescent="0.25">
      <c r="A19" s="37"/>
      <c r="B19" s="42" t="s">
        <v>24</v>
      </c>
      <c r="C19" s="42" t="s">
        <v>25</v>
      </c>
      <c r="D19" s="37"/>
    </row>
    <row r="20" spans="1:4" ht="24" customHeight="1" x14ac:dyDescent="0.25">
      <c r="A20" s="37"/>
      <c r="B20" s="48" t="s">
        <v>26</v>
      </c>
      <c r="C20" s="49" t="s">
        <v>27</v>
      </c>
      <c r="D20" s="37"/>
    </row>
    <row r="21" spans="1:4" ht="24" customHeight="1" x14ac:dyDescent="0.25">
      <c r="A21" s="37"/>
      <c r="B21" s="42" t="s">
        <v>28</v>
      </c>
      <c r="C21" s="42" t="s">
        <v>29</v>
      </c>
      <c r="D21" s="37"/>
    </row>
    <row r="22" spans="1:4" ht="24" customHeight="1" x14ac:dyDescent="0.25">
      <c r="A22" s="37"/>
      <c r="B22" s="47" t="s">
        <v>30</v>
      </c>
      <c r="C22" s="47" t="s">
        <v>31</v>
      </c>
      <c r="D22" s="37"/>
    </row>
    <row r="23" spans="1:4" ht="24" customHeight="1" x14ac:dyDescent="0.25">
      <c r="A23" s="37"/>
      <c r="B23" s="42" t="s">
        <v>32</v>
      </c>
      <c r="C23" s="42" t="s">
        <v>33</v>
      </c>
      <c r="D23" s="37"/>
    </row>
    <row r="24" spans="1:4" ht="24" customHeight="1" x14ac:dyDescent="0.25">
      <c r="A24" s="37"/>
      <c r="B24" s="47" t="s">
        <v>34</v>
      </c>
      <c r="C24" s="47" t="s">
        <v>35</v>
      </c>
      <c r="D24" s="37"/>
    </row>
    <row r="25" spans="1:4" ht="12" customHeight="1" x14ac:dyDescent="0.25">
      <c r="A25" s="37"/>
      <c r="B25" s="38"/>
      <c r="C25" s="38"/>
      <c r="D25" s="37"/>
    </row>
    <row r="26" spans="1:4" ht="30" customHeight="1" x14ac:dyDescent="0.25">
      <c r="A26" s="37"/>
      <c r="B26" s="57" t="s">
        <v>36</v>
      </c>
      <c r="C26" s="58"/>
      <c r="D26" s="37"/>
    </row>
    <row r="27" spans="1:4" ht="21.9" customHeight="1" x14ac:dyDescent="0.25">
      <c r="A27" s="37"/>
      <c r="B27" s="62" t="s">
        <v>37</v>
      </c>
      <c r="C27" s="60"/>
      <c r="D27" s="37"/>
    </row>
    <row r="28" spans="1:4" ht="24" customHeight="1" x14ac:dyDescent="0.25">
      <c r="A28" s="37"/>
      <c r="B28" s="41" t="s">
        <v>38</v>
      </c>
      <c r="C28" s="42" t="s">
        <v>39</v>
      </c>
      <c r="D28" s="37"/>
    </row>
    <row r="29" spans="1:4" ht="24" customHeight="1" x14ac:dyDescent="0.25">
      <c r="A29" s="37"/>
      <c r="B29" s="50" t="s">
        <v>40</v>
      </c>
      <c r="C29" s="47" t="s">
        <v>41</v>
      </c>
      <c r="D29" s="37"/>
    </row>
    <row r="30" spans="1:4" ht="24" customHeight="1" x14ac:dyDescent="0.25">
      <c r="A30" s="37"/>
      <c r="B30" s="41" t="s">
        <v>42</v>
      </c>
      <c r="C30" s="42" t="s">
        <v>43</v>
      </c>
      <c r="D30" s="37"/>
    </row>
    <row r="31" spans="1:4" ht="24" customHeight="1" x14ac:dyDescent="0.25">
      <c r="A31" s="37"/>
      <c r="B31" s="50" t="s">
        <v>44</v>
      </c>
      <c r="C31" s="47" t="s">
        <v>45</v>
      </c>
      <c r="D31" s="37"/>
    </row>
    <row r="32" spans="1:4" ht="24" customHeight="1" x14ac:dyDescent="0.25">
      <c r="A32" s="37"/>
      <c r="B32" s="41" t="s">
        <v>46</v>
      </c>
      <c r="C32" s="42" t="s">
        <v>47</v>
      </c>
      <c r="D32" s="37"/>
    </row>
    <row r="33" spans="1:4" ht="24" customHeight="1" x14ac:dyDescent="0.25">
      <c r="A33" s="37"/>
      <c r="B33" s="50" t="s">
        <v>48</v>
      </c>
      <c r="C33" s="47" t="s">
        <v>49</v>
      </c>
      <c r="D33" s="37"/>
    </row>
    <row r="34" spans="1:4" ht="24" customHeight="1" x14ac:dyDescent="0.25">
      <c r="A34" s="37"/>
      <c r="B34" s="41" t="s">
        <v>50</v>
      </c>
      <c r="C34" s="42" t="s">
        <v>51</v>
      </c>
      <c r="D34" s="37"/>
    </row>
    <row r="35" spans="1:4" ht="24" customHeight="1" x14ac:dyDescent="0.25">
      <c r="A35" s="37"/>
      <c r="B35" s="50" t="s">
        <v>52</v>
      </c>
      <c r="C35" s="47" t="s">
        <v>53</v>
      </c>
      <c r="D35" s="37"/>
    </row>
    <row r="36" spans="1:4" ht="24" customHeight="1" x14ac:dyDescent="0.25">
      <c r="A36" s="37"/>
      <c r="B36" s="41" t="s">
        <v>54</v>
      </c>
      <c r="C36" s="42" t="s">
        <v>55</v>
      </c>
      <c r="D36" s="37"/>
    </row>
    <row r="37" spans="1:4" ht="24" customHeight="1" x14ac:dyDescent="0.25">
      <c r="A37" s="37"/>
      <c r="B37" s="50" t="s">
        <v>56</v>
      </c>
      <c r="C37" s="47" t="s">
        <v>57</v>
      </c>
      <c r="D37" s="37"/>
    </row>
    <row r="38" spans="1:4" ht="24" customHeight="1" x14ac:dyDescent="0.25">
      <c r="A38" s="37"/>
      <c r="B38" s="41" t="s">
        <v>58</v>
      </c>
      <c r="C38" s="42" t="s">
        <v>59</v>
      </c>
      <c r="D38" s="37"/>
    </row>
    <row r="39" spans="1:4" ht="24" customHeight="1" x14ac:dyDescent="0.25">
      <c r="A39" s="37"/>
      <c r="B39" s="50" t="s">
        <v>60</v>
      </c>
      <c r="C39" s="47" t="s">
        <v>61</v>
      </c>
      <c r="D39" s="37"/>
    </row>
    <row r="40" spans="1:4" ht="24" customHeight="1" x14ac:dyDescent="0.25">
      <c r="A40" s="37"/>
      <c r="B40" s="41" t="s">
        <v>62</v>
      </c>
      <c r="C40" s="42" t="s">
        <v>63</v>
      </c>
      <c r="D40" s="37"/>
    </row>
    <row r="41" spans="1:4" ht="12" customHeight="1" x14ac:dyDescent="0.25">
      <c r="A41" s="37"/>
      <c r="B41" s="38"/>
      <c r="C41" s="38"/>
      <c r="D41" s="37"/>
    </row>
    <row r="42" spans="1:4" ht="30" customHeight="1" x14ac:dyDescent="0.25">
      <c r="A42" s="37"/>
      <c r="B42" s="57" t="s">
        <v>64</v>
      </c>
      <c r="C42" s="58"/>
      <c r="D42" s="37"/>
    </row>
    <row r="43" spans="1:4" ht="21.9" customHeight="1" x14ac:dyDescent="0.25">
      <c r="A43" s="37"/>
      <c r="B43" s="59" t="s">
        <v>65</v>
      </c>
      <c r="C43" s="60"/>
      <c r="D43" s="37"/>
    </row>
    <row r="44" spans="1:4" ht="21.9" customHeight="1" x14ac:dyDescent="0.25">
      <c r="A44" s="37"/>
      <c r="B44" s="61" t="s">
        <v>66</v>
      </c>
      <c r="C44" s="60"/>
      <c r="D44" s="37"/>
    </row>
    <row r="45" spans="1:4" ht="21.9" customHeight="1" x14ac:dyDescent="0.25">
      <c r="A45" s="37"/>
      <c r="B45" s="59" t="s">
        <v>67</v>
      </c>
      <c r="C45" s="60"/>
      <c r="D45" s="37"/>
    </row>
    <row r="46" spans="1:4" ht="21.9" customHeight="1" x14ac:dyDescent="0.25">
      <c r="A46" s="37"/>
      <c r="B46" s="61" t="s">
        <v>68</v>
      </c>
      <c r="C46" s="60"/>
      <c r="D46" s="37"/>
    </row>
    <row r="47" spans="1:4" ht="21.9" customHeight="1" x14ac:dyDescent="0.25">
      <c r="A47" s="37"/>
      <c r="B47" s="59" t="s">
        <v>69</v>
      </c>
      <c r="C47" s="60"/>
      <c r="D47" s="37"/>
    </row>
    <row r="48" spans="1:4" ht="21.9" customHeight="1" x14ac:dyDescent="0.25">
      <c r="A48" s="37"/>
      <c r="B48" s="61" t="s">
        <v>70</v>
      </c>
      <c r="C48" s="60"/>
      <c r="D48" s="37"/>
    </row>
    <row r="49" spans="1:4" ht="12" customHeight="1" x14ac:dyDescent="0.25">
      <c r="A49" s="37"/>
      <c r="B49" s="38"/>
      <c r="C49" s="38"/>
      <c r="D49" s="37"/>
    </row>
    <row r="50" spans="1:4" ht="30" customHeight="1" x14ac:dyDescent="0.25">
      <c r="A50" s="37"/>
      <c r="B50" s="57" t="s">
        <v>71</v>
      </c>
      <c r="C50" s="58"/>
      <c r="D50" s="37"/>
    </row>
    <row r="51" spans="1:4" ht="21.9" customHeight="1" x14ac:dyDescent="0.25">
      <c r="A51" s="37"/>
      <c r="B51" s="39" t="s">
        <v>72</v>
      </c>
      <c r="C51" s="40" t="s">
        <v>73</v>
      </c>
      <c r="D51" s="37"/>
    </row>
    <row r="52" spans="1:4" ht="21.9" customHeight="1" x14ac:dyDescent="0.25">
      <c r="A52" s="37"/>
      <c r="B52" s="50" t="s">
        <v>74</v>
      </c>
      <c r="C52" s="47" t="s">
        <v>75</v>
      </c>
      <c r="D52" s="37"/>
    </row>
    <row r="53" spans="1:4" ht="21.9" customHeight="1" x14ac:dyDescent="0.25">
      <c r="A53" s="37"/>
      <c r="B53" s="39" t="s">
        <v>76</v>
      </c>
      <c r="C53" s="40" t="s">
        <v>77</v>
      </c>
      <c r="D53" s="37"/>
    </row>
    <row r="54" spans="1:4" ht="21.9" customHeight="1" x14ac:dyDescent="0.25">
      <c r="A54" s="37"/>
      <c r="B54" s="50" t="s">
        <v>78</v>
      </c>
      <c r="C54" s="47" t="s">
        <v>79</v>
      </c>
      <c r="D54" s="37"/>
    </row>
    <row r="55" spans="1:4" ht="21.9" customHeight="1" x14ac:dyDescent="0.25">
      <c r="A55" s="37"/>
      <c r="B55" s="39" t="s">
        <v>80</v>
      </c>
      <c r="C55" s="40" t="s">
        <v>81</v>
      </c>
      <c r="D55" s="37"/>
    </row>
    <row r="56" spans="1:4" ht="21.9" customHeight="1" x14ac:dyDescent="0.25">
      <c r="A56" s="37"/>
      <c r="B56" s="50" t="s">
        <v>82</v>
      </c>
      <c r="C56" s="47" t="s">
        <v>83</v>
      </c>
      <c r="D56" s="37"/>
    </row>
    <row r="57" spans="1:4" ht="12" customHeight="1" x14ac:dyDescent="0.25">
      <c r="A57" s="37"/>
      <c r="B57" s="38"/>
      <c r="C57" s="38"/>
      <c r="D57" s="37"/>
    </row>
    <row r="58" spans="1:4" ht="30" customHeight="1" x14ac:dyDescent="0.25">
      <c r="A58" s="37"/>
      <c r="B58" s="57" t="s">
        <v>84</v>
      </c>
      <c r="C58" s="58"/>
      <c r="D58" s="37"/>
    </row>
    <row r="59" spans="1:4" ht="21.9" customHeight="1" x14ac:dyDescent="0.25">
      <c r="A59" s="37"/>
      <c r="B59" s="51" t="s">
        <v>85</v>
      </c>
      <c r="C59" s="51" t="s">
        <v>86</v>
      </c>
      <c r="D59" s="52" t="s">
        <v>87</v>
      </c>
    </row>
    <row r="60" spans="1:4" ht="21.9" customHeight="1" x14ac:dyDescent="0.25">
      <c r="A60" s="37"/>
      <c r="B60" s="11" t="s">
        <v>88</v>
      </c>
      <c r="C60" s="53" t="s">
        <v>89</v>
      </c>
      <c r="D60" s="37"/>
    </row>
    <row r="61" spans="1:4" ht="21.9" customHeight="1" x14ac:dyDescent="0.25">
      <c r="A61" s="37"/>
      <c r="B61" s="19" t="s">
        <v>90</v>
      </c>
      <c r="C61" s="17" t="s">
        <v>91</v>
      </c>
      <c r="D61" s="37"/>
    </row>
    <row r="62" spans="1:4" ht="21.9" customHeight="1" x14ac:dyDescent="0.25">
      <c r="A62" s="37"/>
      <c r="B62" s="11" t="s">
        <v>92</v>
      </c>
      <c r="C62" s="53" t="s">
        <v>93</v>
      </c>
      <c r="D62" s="37"/>
    </row>
    <row r="63" spans="1:4" ht="21.9" customHeight="1" x14ac:dyDescent="0.25">
      <c r="A63" s="37"/>
      <c r="B63" s="19" t="s">
        <v>94</v>
      </c>
      <c r="C63" s="17" t="s">
        <v>95</v>
      </c>
      <c r="D63" s="37"/>
    </row>
    <row r="64" spans="1:4" ht="21.9" customHeight="1" x14ac:dyDescent="0.25">
      <c r="A64" s="37"/>
      <c r="B64" s="11" t="s">
        <v>96</v>
      </c>
      <c r="C64" s="53" t="s">
        <v>97</v>
      </c>
      <c r="D64" s="37"/>
    </row>
    <row r="65" spans="1:4" ht="21.9" customHeight="1" x14ac:dyDescent="0.25">
      <c r="A65" s="37"/>
      <c r="B65" s="14" t="s">
        <v>98</v>
      </c>
      <c r="C65" s="54" t="s">
        <v>99</v>
      </c>
      <c r="D65" s="37"/>
    </row>
    <row r="66" spans="1:4" ht="12" customHeight="1" x14ac:dyDescent="0.25">
      <c r="A66" s="37"/>
      <c r="B66" s="38"/>
      <c r="C66" s="38"/>
      <c r="D66" s="37"/>
    </row>
    <row r="67" spans="1:4" ht="27.9" customHeight="1" x14ac:dyDescent="0.25">
      <c r="A67" s="37"/>
      <c r="B67" s="63" t="s">
        <v>100</v>
      </c>
      <c r="C67" s="56"/>
      <c r="D67" s="37"/>
    </row>
    <row r="68" spans="1:4" x14ac:dyDescent="0.25">
      <c r="A68" s="37"/>
      <c r="D68" s="37"/>
    </row>
    <row r="69" spans="1:4" x14ac:dyDescent="0.25">
      <c r="A69" s="37"/>
      <c r="D69" s="37"/>
    </row>
  </sheetData>
  <mergeCells count="18">
    <mergeCell ref="B67:C67"/>
    <mergeCell ref="B42:C42"/>
    <mergeCell ref="B45:C45"/>
    <mergeCell ref="B46:C46"/>
    <mergeCell ref="B50:C50"/>
    <mergeCell ref="B44:C44"/>
    <mergeCell ref="B47:C47"/>
    <mergeCell ref="B1:C1"/>
    <mergeCell ref="B4:C4"/>
    <mergeCell ref="B43:C43"/>
    <mergeCell ref="B58:C58"/>
    <mergeCell ref="B48:C48"/>
    <mergeCell ref="B27:C27"/>
    <mergeCell ref="B2:C2"/>
    <mergeCell ref="B16:C16"/>
    <mergeCell ref="B15:C15"/>
    <mergeCell ref="B26:C26"/>
    <mergeCell ref="B9:C9"/>
  </mergeCells>
  <pageMargins left="0.5" right="0.5" top="0.75" bottom="0.75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"/>
  <sheetViews>
    <sheetView rightToLeft="1" topLeftCell="A7" workbookViewId="0">
      <selection activeCell="C18" activeCellId="1" sqref="C11 C18"/>
    </sheetView>
  </sheetViews>
  <sheetFormatPr defaultRowHeight="13.8" x14ac:dyDescent="0.25"/>
  <cols>
    <col min="1" max="1" width="32" customWidth="1"/>
    <col min="2" max="2" width="20" customWidth="1"/>
    <col min="3" max="3" width="30" customWidth="1"/>
    <col min="4" max="4" width="5" customWidth="1"/>
  </cols>
  <sheetData>
    <row r="1" spans="1:4" ht="44.1" customHeight="1" x14ac:dyDescent="0.25">
      <c r="A1" s="55" t="s">
        <v>101</v>
      </c>
      <c r="B1" s="56"/>
      <c r="C1" s="56"/>
      <c r="D1" s="56"/>
    </row>
    <row r="2" spans="1:4" ht="20.100000000000001" customHeight="1" x14ac:dyDescent="0.25">
      <c r="A2" s="64" t="s">
        <v>102</v>
      </c>
      <c r="B2" s="56"/>
      <c r="C2" s="56"/>
      <c r="D2" s="56"/>
    </row>
    <row r="4" spans="1:4" ht="24" customHeight="1" x14ac:dyDescent="0.25">
      <c r="A4" s="67" t="s">
        <v>103</v>
      </c>
      <c r="B4" s="68"/>
      <c r="C4" s="69"/>
    </row>
    <row r="5" spans="1:4" ht="21.9" customHeight="1" x14ac:dyDescent="0.25">
      <c r="A5" s="11" t="s">
        <v>104</v>
      </c>
      <c r="B5" s="1" t="s">
        <v>105</v>
      </c>
      <c r="C5" s="2" t="s">
        <v>106</v>
      </c>
    </row>
    <row r="6" spans="1:4" ht="21.9" customHeight="1" x14ac:dyDescent="0.25">
      <c r="A6" s="11" t="s">
        <v>107</v>
      </c>
      <c r="B6" s="1" t="s">
        <v>107</v>
      </c>
      <c r="C6" s="2" t="s">
        <v>108</v>
      </c>
    </row>
    <row r="7" spans="1:4" ht="21.9" customHeight="1" x14ac:dyDescent="0.25">
      <c r="A7" s="11" t="s">
        <v>109</v>
      </c>
      <c r="B7" s="1" t="s">
        <v>109</v>
      </c>
      <c r="C7" s="2" t="s">
        <v>108</v>
      </c>
    </row>
    <row r="8" spans="1:4" ht="21.9" customHeight="1" x14ac:dyDescent="0.25">
      <c r="A8" s="11" t="s">
        <v>110</v>
      </c>
      <c r="B8" s="1" t="s">
        <v>111</v>
      </c>
      <c r="C8" s="2" t="s">
        <v>112</v>
      </c>
    </row>
    <row r="10" spans="1:4" ht="24" customHeight="1" x14ac:dyDescent="0.25">
      <c r="A10" s="67" t="s">
        <v>113</v>
      </c>
      <c r="B10" s="68"/>
      <c r="C10" s="69"/>
    </row>
    <row r="11" spans="1:4" ht="27.9" customHeight="1" x14ac:dyDescent="0.25">
      <c r="A11" s="12" t="s">
        <v>114</v>
      </c>
      <c r="B11" s="3">
        <v>0.38</v>
      </c>
      <c r="C11" s="4" t="s">
        <v>197</v>
      </c>
    </row>
    <row r="12" spans="1:4" ht="21.9" customHeight="1" x14ac:dyDescent="0.25">
      <c r="A12" s="11" t="s">
        <v>115</v>
      </c>
      <c r="B12" s="5">
        <f>1-B11</f>
        <v>0.62</v>
      </c>
      <c r="C12" s="2" t="s">
        <v>116</v>
      </c>
    </row>
    <row r="14" spans="1:4" ht="24" customHeight="1" x14ac:dyDescent="0.25">
      <c r="A14" s="72" t="s">
        <v>117</v>
      </c>
      <c r="B14" s="68"/>
      <c r="C14" s="69"/>
    </row>
    <row r="15" spans="1:4" ht="21.9" customHeight="1" x14ac:dyDescent="0.25">
      <c r="A15" s="11" t="s">
        <v>118</v>
      </c>
      <c r="B15" s="6">
        <v>10000</v>
      </c>
      <c r="C15" s="2" t="s">
        <v>119</v>
      </c>
    </row>
    <row r="16" spans="1:4" ht="21.9" customHeight="1" x14ac:dyDescent="0.25">
      <c r="A16" s="11" t="s">
        <v>120</v>
      </c>
      <c r="B16" s="7">
        <v>0.38</v>
      </c>
      <c r="C16" s="2" t="s">
        <v>121</v>
      </c>
    </row>
    <row r="17" spans="1:3" ht="21.9" customHeight="1" x14ac:dyDescent="0.25">
      <c r="A17" s="11" t="s">
        <v>122</v>
      </c>
      <c r="B17" s="7">
        <v>0</v>
      </c>
      <c r="C17" s="2" t="s">
        <v>123</v>
      </c>
    </row>
    <row r="18" spans="1:3" ht="21.9" customHeight="1" x14ac:dyDescent="0.25">
      <c r="A18" s="14" t="s">
        <v>124</v>
      </c>
      <c r="B18" s="8">
        <f>B15*(1-B17)*B16/12</f>
        <v>316.66666666666669</v>
      </c>
      <c r="C18" s="9" t="s">
        <v>198</v>
      </c>
    </row>
    <row r="20" spans="1:3" ht="24" customHeight="1" x14ac:dyDescent="0.25">
      <c r="A20" s="70" t="s">
        <v>125</v>
      </c>
      <c r="B20" s="68"/>
      <c r="C20" s="69"/>
    </row>
    <row r="21" spans="1:3" ht="21.9" customHeight="1" x14ac:dyDescent="0.25">
      <c r="A21" s="11" t="s">
        <v>126</v>
      </c>
      <c r="B21" s="6">
        <v>250</v>
      </c>
      <c r="C21" s="2" t="s">
        <v>127</v>
      </c>
    </row>
    <row r="22" spans="1:3" ht="21.9" customHeight="1" x14ac:dyDescent="0.25">
      <c r="A22" s="10" t="s">
        <v>128</v>
      </c>
      <c r="B22" s="8">
        <f>B21*B11</f>
        <v>95</v>
      </c>
      <c r="C22" s="2" t="s">
        <v>129</v>
      </c>
    </row>
    <row r="24" spans="1:3" ht="24" customHeight="1" x14ac:dyDescent="0.25">
      <c r="A24" s="71" t="s">
        <v>130</v>
      </c>
      <c r="B24" s="68"/>
      <c r="C24" s="69"/>
    </row>
    <row r="25" spans="1:3" ht="20.100000000000001" customHeight="1" x14ac:dyDescent="0.25">
      <c r="A25" s="65" t="s">
        <v>131</v>
      </c>
      <c r="B25" s="66"/>
      <c r="C25" s="60"/>
    </row>
    <row r="26" spans="1:3" ht="20.100000000000001" customHeight="1" x14ac:dyDescent="0.25">
      <c r="A26" s="65" t="s">
        <v>132</v>
      </c>
      <c r="B26" s="66"/>
      <c r="C26" s="60"/>
    </row>
    <row r="27" spans="1:3" ht="20.100000000000001" customHeight="1" x14ac:dyDescent="0.25">
      <c r="A27" s="65" t="s">
        <v>133</v>
      </c>
      <c r="B27" s="66"/>
      <c r="C27" s="60"/>
    </row>
    <row r="28" spans="1:3" ht="20.100000000000001" customHeight="1" x14ac:dyDescent="0.25">
      <c r="A28" s="65" t="s">
        <v>134</v>
      </c>
      <c r="B28" s="66"/>
      <c r="C28" s="60"/>
    </row>
    <row r="29" spans="1:3" ht="20.100000000000001" customHeight="1" x14ac:dyDescent="0.25">
      <c r="A29" s="65" t="s">
        <v>135</v>
      </c>
      <c r="B29" s="66"/>
      <c r="C29" s="60"/>
    </row>
  </sheetData>
  <mergeCells count="12">
    <mergeCell ref="A1:D1"/>
    <mergeCell ref="A28:C28"/>
    <mergeCell ref="A25:C25"/>
    <mergeCell ref="A14:C14"/>
    <mergeCell ref="A27:C27"/>
    <mergeCell ref="A2:D2"/>
    <mergeCell ref="A29:C29"/>
    <mergeCell ref="A4:C4"/>
    <mergeCell ref="A20:C20"/>
    <mergeCell ref="A24:C24"/>
    <mergeCell ref="A26:C26"/>
    <mergeCell ref="A10:C10"/>
  </mergeCells>
  <pageMargins left="0.75" right="0.75" top="1" bottom="1" header="0.5" footer="0.5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49"/>
  <sheetViews>
    <sheetView rightToLeft="1" zoomScale="85" zoomScaleNormal="85" workbookViewId="0">
      <pane ySplit="5" topLeftCell="A6" activePane="bottomLeft" state="frozen"/>
      <selection pane="bottomLeft" activeCell="E11" sqref="E11"/>
    </sheetView>
  </sheetViews>
  <sheetFormatPr defaultRowHeight="13.8" x14ac:dyDescent="0.25"/>
  <cols>
    <col min="1" max="1" width="30" customWidth="1"/>
    <col min="2" max="2" width="18" customWidth="1"/>
    <col min="3" max="3" width="14" customWidth="1"/>
    <col min="4" max="4" width="18" customWidth="1"/>
    <col min="5" max="5" width="24" customWidth="1"/>
  </cols>
  <sheetData>
    <row r="1" spans="1:5" ht="48" customHeight="1" x14ac:dyDescent="0.25">
      <c r="A1" s="81" t="s">
        <v>136</v>
      </c>
      <c r="B1" s="56"/>
      <c r="C1" s="56"/>
      <c r="D1" s="56"/>
      <c r="E1" s="56"/>
    </row>
    <row r="2" spans="1:5" ht="21.9" customHeight="1" x14ac:dyDescent="0.25">
      <c r="A2" s="83" t="str">
        <f>CONCATENATE("שוכר: ",הגדרות!B5)</f>
        <v>שוכר: שם השוכר</v>
      </c>
      <c r="B2" s="56"/>
      <c r="C2" s="83" t="str">
        <f>CONCATENATE("כתובת: ",הגדרות!B6)</f>
        <v>כתובת: כתובת הדירה</v>
      </c>
      <c r="D2" s="56"/>
      <c r="E2" s="56"/>
    </row>
    <row r="3" spans="1:5" ht="24" customHeight="1" x14ac:dyDescent="0.25">
      <c r="A3" s="12" t="s">
        <v>137</v>
      </c>
      <c r="B3" s="13" t="s">
        <v>191</v>
      </c>
      <c r="C3" s="89" t="str">
        <f>CONCATENATE("משכיר: ",הגדרות!B7)</f>
        <v>משכיר: שם המשכיר</v>
      </c>
      <c r="D3" s="66"/>
      <c r="E3" s="60"/>
    </row>
    <row r="4" spans="1:5" ht="20.100000000000001" customHeight="1" x14ac:dyDescent="0.25">
      <c r="A4" s="73" t="str">
        <f>CONCATENATE("אחוז חלק השוכר: ",TEXT(הגדרות!B11,"0%"),"  |  אחוז חלק המשכיר: ",TEXT(הגדרות!B12,"0%"))</f>
        <v>אחוז חלק השוכר: 38%  |  אחוז חלק המשכיר: 62%</v>
      </c>
      <c r="B4" s="56"/>
      <c r="C4" s="56"/>
      <c r="D4" s="56"/>
      <c r="E4" s="56"/>
    </row>
    <row r="5" spans="1:5" ht="26.1" customHeight="1" x14ac:dyDescent="0.25">
      <c r="A5" s="15" t="s">
        <v>85</v>
      </c>
      <c r="B5" s="15" t="s">
        <v>138</v>
      </c>
      <c r="C5" s="15" t="s">
        <v>139</v>
      </c>
      <c r="D5" s="16" t="s">
        <v>140</v>
      </c>
      <c r="E5" s="15" t="s">
        <v>141</v>
      </c>
    </row>
    <row r="6" spans="1:5" ht="24" customHeight="1" x14ac:dyDescent="0.25">
      <c r="A6" s="82" t="s">
        <v>142</v>
      </c>
      <c r="B6" s="68"/>
      <c r="C6" s="68"/>
      <c r="D6" s="68"/>
      <c r="E6" s="69"/>
    </row>
    <row r="7" spans="1:5" ht="21.9" customHeight="1" x14ac:dyDescent="0.25">
      <c r="A7" s="11" t="s">
        <v>143</v>
      </c>
      <c r="B7" s="6">
        <v>3000</v>
      </c>
      <c r="C7" s="17" t="s">
        <v>144</v>
      </c>
      <c r="D7" s="8">
        <f>IF(ISNUMBER(B7),B7,"")</f>
        <v>3000</v>
      </c>
      <c r="E7" s="2" t="s">
        <v>145</v>
      </c>
    </row>
    <row r="9" spans="1:5" ht="24" customHeight="1" x14ac:dyDescent="0.25">
      <c r="A9" s="75" t="s">
        <v>146</v>
      </c>
      <c r="B9" s="68"/>
      <c r="C9" s="68"/>
      <c r="D9" s="68"/>
      <c r="E9" s="69"/>
    </row>
    <row r="10" spans="1:5" ht="21" customHeight="1" x14ac:dyDescent="0.25">
      <c r="A10" s="11" t="s">
        <v>147</v>
      </c>
      <c r="B10" s="18">
        <v>10000</v>
      </c>
      <c r="C10" s="19"/>
      <c r="D10" s="19"/>
      <c r="E10" s="4" t="s">
        <v>192</v>
      </c>
    </row>
    <row r="11" spans="1:5" ht="21" customHeight="1" x14ac:dyDescent="0.25">
      <c r="A11" s="11" t="s">
        <v>148</v>
      </c>
      <c r="B11" s="18">
        <v>10100</v>
      </c>
      <c r="C11" s="19"/>
      <c r="D11" s="19"/>
      <c r="E11" s="4" t="s">
        <v>192</v>
      </c>
    </row>
    <row r="12" spans="1:5" ht="21" customHeight="1" x14ac:dyDescent="0.25">
      <c r="A12" s="20" t="s">
        <v>149</v>
      </c>
      <c r="B12" s="21">
        <f>IF(AND(ISNUMBER(B10),ISNUMBER(B11)),IF(B11&gt;=B10,B11-B10,"⚠️ קריאה נוכחית קטנה מקודמת"),"הזן קריאות")</f>
        <v>100</v>
      </c>
      <c r="C12" s="19"/>
      <c r="D12" s="19"/>
      <c r="E12" s="2" t="s">
        <v>129</v>
      </c>
    </row>
    <row r="13" spans="1:5" ht="21" customHeight="1" x14ac:dyDescent="0.25">
      <c r="A13" s="11" t="s">
        <v>150</v>
      </c>
      <c r="B13" s="22">
        <v>0.6</v>
      </c>
      <c r="C13" s="19"/>
      <c r="D13" s="19"/>
      <c r="E13" s="2" t="s">
        <v>151</v>
      </c>
    </row>
    <row r="14" spans="1:5" ht="21" customHeight="1" x14ac:dyDescent="0.25">
      <c r="A14" s="11" t="s">
        <v>152</v>
      </c>
      <c r="B14" s="6">
        <v>0</v>
      </c>
      <c r="C14" s="19"/>
      <c r="D14" s="19"/>
      <c r="E14" s="2" t="s">
        <v>153</v>
      </c>
    </row>
    <row r="15" spans="1:5" ht="24" customHeight="1" x14ac:dyDescent="0.25">
      <c r="A15" s="23" t="s">
        <v>154</v>
      </c>
      <c r="B15" s="24">
        <f>IFERROR(IF(ISNUMBER(B12),B12*B13+B14,""),"")</f>
        <v>60</v>
      </c>
      <c r="C15" s="25">
        <f>הגדרות!B11</f>
        <v>0.38</v>
      </c>
      <c r="D15" s="26">
        <f>IFERROR(IF(ISNUMBER(B15),B15*C15,""),"")</f>
        <v>22.8</v>
      </c>
      <c r="E15" s="27" t="s">
        <v>193</v>
      </c>
    </row>
    <row r="17" spans="1:5" ht="24" customHeight="1" x14ac:dyDescent="0.25">
      <c r="A17" s="90" t="s">
        <v>155</v>
      </c>
      <c r="B17" s="68"/>
      <c r="C17" s="68"/>
      <c r="D17" s="68"/>
      <c r="E17" s="69"/>
    </row>
    <row r="18" spans="1:5" ht="21" customHeight="1" x14ac:dyDescent="0.25">
      <c r="A18" s="11" t="s">
        <v>156</v>
      </c>
      <c r="B18" s="18"/>
      <c r="C18" s="19"/>
      <c r="D18" s="19"/>
      <c r="E18" s="4" t="s">
        <v>192</v>
      </c>
    </row>
    <row r="19" spans="1:5" ht="21" customHeight="1" x14ac:dyDescent="0.25">
      <c r="A19" s="11" t="s">
        <v>157</v>
      </c>
      <c r="B19" s="18"/>
      <c r="C19" s="19"/>
      <c r="D19" s="19"/>
      <c r="E19" s="4" t="s">
        <v>192</v>
      </c>
    </row>
    <row r="20" spans="1:5" ht="21" customHeight="1" x14ac:dyDescent="0.25">
      <c r="A20" s="20" t="s">
        <v>158</v>
      </c>
      <c r="B20" s="21" t="str">
        <f>IF(AND(ISNUMBER(B18),ISNUMBER(B19)),IF(B19&gt;=B18,B19-B18,"⚠️ קריאה נוכחית קטנה מקודמת"),"הזן קריאות")</f>
        <v>הזן קריאות</v>
      </c>
      <c r="C20" s="19"/>
      <c r="D20" s="19"/>
      <c r="E20" s="2" t="s">
        <v>129</v>
      </c>
    </row>
    <row r="21" spans="1:5" ht="21" customHeight="1" x14ac:dyDescent="0.25">
      <c r="A21" s="11" t="s">
        <v>159</v>
      </c>
      <c r="B21" s="22">
        <v>10</v>
      </c>
      <c r="C21" s="19"/>
      <c r="D21" s="19"/>
      <c r="E21" s="2" t="s">
        <v>160</v>
      </c>
    </row>
    <row r="22" spans="1:5" ht="21" customHeight="1" x14ac:dyDescent="0.25">
      <c r="A22" s="11" t="s">
        <v>161</v>
      </c>
      <c r="B22" s="6">
        <v>0</v>
      </c>
      <c r="C22" s="19"/>
      <c r="D22" s="19"/>
      <c r="E22" s="2" t="s">
        <v>162</v>
      </c>
    </row>
    <row r="23" spans="1:5" ht="24" customHeight="1" x14ac:dyDescent="0.25">
      <c r="A23" s="23" t="s">
        <v>163</v>
      </c>
      <c r="B23" s="24" t="str">
        <f>IFERROR(IF(ISNUMBER(B20),B20*B21+B22,""),"")</f>
        <v/>
      </c>
      <c r="C23" s="25">
        <f>הגדרות!B11</f>
        <v>0.38</v>
      </c>
      <c r="D23" s="26" t="str">
        <f>IFERROR(IF(ISNUMBER(B23),B23*C23,""),"")</f>
        <v/>
      </c>
      <c r="E23" s="27" t="s">
        <v>194</v>
      </c>
    </row>
    <row r="25" spans="1:5" ht="24" customHeight="1" x14ac:dyDescent="0.25">
      <c r="A25" s="72" t="s">
        <v>164</v>
      </c>
      <c r="B25" s="68"/>
      <c r="C25" s="68"/>
      <c r="D25" s="68"/>
      <c r="E25" s="69"/>
    </row>
    <row r="26" spans="1:5" ht="21.9" customHeight="1" x14ac:dyDescent="0.25">
      <c r="A26" s="28" t="s">
        <v>165</v>
      </c>
      <c r="B26" s="26">
        <f>הגדרות!B18</f>
        <v>316.66666666666669</v>
      </c>
      <c r="C26" s="25">
        <f>הגדרות!B16</f>
        <v>0.38</v>
      </c>
      <c r="D26" s="26">
        <f>IFERROR(B26,0)</f>
        <v>316.66666666666669</v>
      </c>
      <c r="E26" s="29" t="s">
        <v>166</v>
      </c>
    </row>
    <row r="28" spans="1:5" ht="24" customHeight="1" x14ac:dyDescent="0.25">
      <c r="A28" s="70" t="s">
        <v>167</v>
      </c>
      <c r="B28" s="68"/>
      <c r="C28" s="68"/>
      <c r="D28" s="68"/>
      <c r="E28" s="69"/>
    </row>
    <row r="29" spans="1:5" ht="21" customHeight="1" x14ac:dyDescent="0.25">
      <c r="A29" s="11" t="s">
        <v>168</v>
      </c>
      <c r="B29" s="6">
        <f>הגדרות!B21</f>
        <v>250</v>
      </c>
      <c r="C29" s="19"/>
      <c r="D29" s="19"/>
      <c r="E29" s="2" t="s">
        <v>169</v>
      </c>
    </row>
    <row r="30" spans="1:5" ht="21" customHeight="1" x14ac:dyDescent="0.25">
      <c r="A30" s="11" t="s">
        <v>170</v>
      </c>
      <c r="B30" s="6">
        <v>50</v>
      </c>
      <c r="C30" s="19"/>
      <c r="D30" s="19"/>
      <c r="E30" s="2" t="s">
        <v>171</v>
      </c>
    </row>
    <row r="31" spans="1:5" ht="24" customHeight="1" x14ac:dyDescent="0.25">
      <c r="A31" s="23" t="s">
        <v>172</v>
      </c>
      <c r="B31" s="24">
        <f>B29+B30</f>
        <v>300</v>
      </c>
      <c r="C31" s="25">
        <f>הגדרות!B11</f>
        <v>0.38</v>
      </c>
      <c r="D31" s="26">
        <f>(B29+B30)*הגדרות!B11</f>
        <v>114</v>
      </c>
      <c r="E31" s="27" t="s">
        <v>195</v>
      </c>
    </row>
    <row r="33" spans="1:5" ht="24" customHeight="1" x14ac:dyDescent="0.25">
      <c r="A33" s="87" t="s">
        <v>173</v>
      </c>
      <c r="B33" s="68"/>
      <c r="C33" s="68"/>
      <c r="D33" s="68"/>
      <c r="E33" s="69"/>
    </row>
    <row r="34" spans="1:5" ht="21" customHeight="1" x14ac:dyDescent="0.25">
      <c r="A34" s="11" t="s">
        <v>174</v>
      </c>
      <c r="B34" s="6">
        <v>50</v>
      </c>
      <c r="C34" s="30">
        <f>הגדרות!B11</f>
        <v>0.38</v>
      </c>
      <c r="D34" s="31">
        <f>B34*הגדרות!B11</f>
        <v>19</v>
      </c>
      <c r="E34" s="2" t="s">
        <v>175</v>
      </c>
    </row>
    <row r="35" spans="1:5" ht="21" customHeight="1" x14ac:dyDescent="0.25">
      <c r="A35" s="11" t="s">
        <v>176</v>
      </c>
      <c r="B35" s="6">
        <v>100</v>
      </c>
      <c r="C35" s="30">
        <f>הגדרות!B11</f>
        <v>0.38</v>
      </c>
      <c r="D35" s="31">
        <f>B35*הגדרות!B11</f>
        <v>38</v>
      </c>
      <c r="E35" s="2" t="s">
        <v>177</v>
      </c>
    </row>
    <row r="36" spans="1:5" ht="21" customHeight="1" x14ac:dyDescent="0.25">
      <c r="A36" s="11" t="s">
        <v>178</v>
      </c>
      <c r="B36" s="6">
        <v>0</v>
      </c>
      <c r="C36" s="30">
        <f>הגדרות!B11</f>
        <v>0.38</v>
      </c>
      <c r="D36" s="31">
        <f>B36*הגדרות!B11</f>
        <v>0</v>
      </c>
      <c r="E36" s="2" t="s">
        <v>179</v>
      </c>
    </row>
    <row r="37" spans="1:5" ht="21" customHeight="1" x14ac:dyDescent="0.25">
      <c r="A37" s="11" t="s">
        <v>180</v>
      </c>
      <c r="B37" s="6">
        <v>0</v>
      </c>
      <c r="C37" s="30">
        <f>הגדרות!B11</f>
        <v>0.38</v>
      </c>
      <c r="D37" s="31">
        <f>B37*הגדרות!B11</f>
        <v>0</v>
      </c>
      <c r="E37" s="2"/>
    </row>
    <row r="38" spans="1:5" ht="24" customHeight="1" x14ac:dyDescent="0.25">
      <c r="A38" s="23" t="s">
        <v>181</v>
      </c>
      <c r="B38" s="24">
        <f>SUM(B34:B37)</f>
        <v>150</v>
      </c>
      <c r="C38" s="32"/>
      <c r="D38" s="26">
        <f>SUM(D34:D37)</f>
        <v>57</v>
      </c>
      <c r="E38" s="27" t="s">
        <v>196</v>
      </c>
    </row>
    <row r="40" spans="1:5" ht="30" customHeight="1" x14ac:dyDescent="0.25">
      <c r="A40" s="33" t="s">
        <v>182</v>
      </c>
      <c r="B40" s="34">
        <f>IF(ISNUMBER(B7),B7,0)+IF(ISNUMBER(B15),B15,0)+IF(ISNUMBER(B23),B23,0)+B26+B31+B38</f>
        <v>3826.6666666666665</v>
      </c>
      <c r="C40" s="35"/>
      <c r="D40" s="35"/>
      <c r="E40" s="35"/>
    </row>
    <row r="41" spans="1:5" ht="39.9" customHeight="1" x14ac:dyDescent="0.25">
      <c r="A41" s="84" t="s">
        <v>183</v>
      </c>
      <c r="B41" s="79"/>
      <c r="C41" s="77">
        <f>IF(ISNUMBER(B7),B7,0)+IF(ISNUMBER(D15),D15,0)+IF(ISNUMBER(D23),D23,0)+IFERROR(D26,0)+D31+D38</f>
        <v>3510.4666666666667</v>
      </c>
      <c r="D41" s="78"/>
      <c r="E41" s="79"/>
    </row>
    <row r="43" spans="1:5" ht="21.9" customHeight="1" x14ac:dyDescent="0.25">
      <c r="A43" s="36" t="s">
        <v>184</v>
      </c>
      <c r="B43" s="86"/>
      <c r="C43" s="66"/>
      <c r="D43" s="66"/>
      <c r="E43" s="60"/>
    </row>
    <row r="44" spans="1:5" ht="30" customHeight="1" x14ac:dyDescent="0.25">
      <c r="A44" s="74" t="s">
        <v>185</v>
      </c>
      <c r="B44" s="56"/>
      <c r="C44" s="56"/>
      <c r="D44" s="74" t="s">
        <v>186</v>
      </c>
      <c r="E44" s="56"/>
    </row>
    <row r="46" spans="1:5" ht="17.100000000000001" customHeight="1" x14ac:dyDescent="0.25">
      <c r="A46" s="85" t="s">
        <v>187</v>
      </c>
      <c r="B46" s="56"/>
      <c r="C46" s="56"/>
      <c r="D46" s="56"/>
      <c r="E46" s="56"/>
    </row>
    <row r="47" spans="1:5" ht="17.100000000000001" customHeight="1" x14ac:dyDescent="0.25">
      <c r="A47" s="88" t="s">
        <v>188</v>
      </c>
      <c r="B47" s="56"/>
      <c r="C47" s="56"/>
      <c r="D47" s="56"/>
      <c r="E47" s="56"/>
    </row>
    <row r="48" spans="1:5" ht="17.100000000000001" customHeight="1" x14ac:dyDescent="0.25">
      <c r="A48" s="76" t="s">
        <v>189</v>
      </c>
      <c r="B48" s="56"/>
      <c r="C48" s="56"/>
      <c r="D48" s="56"/>
      <c r="E48" s="56"/>
    </row>
    <row r="49" spans="1:5" ht="17.100000000000001" customHeight="1" x14ac:dyDescent="0.25">
      <c r="A49" s="80" t="s">
        <v>190</v>
      </c>
      <c r="B49" s="56"/>
      <c r="C49" s="56"/>
      <c r="D49" s="56"/>
      <c r="E49" s="56"/>
    </row>
  </sheetData>
  <mergeCells count="20">
    <mergeCell ref="A49:E49"/>
    <mergeCell ref="A1:E1"/>
    <mergeCell ref="A6:E6"/>
    <mergeCell ref="C2:E2"/>
    <mergeCell ref="A41:B41"/>
    <mergeCell ref="A25:E25"/>
    <mergeCell ref="A46:E46"/>
    <mergeCell ref="A2:B2"/>
    <mergeCell ref="A44:C44"/>
    <mergeCell ref="B43:E43"/>
    <mergeCell ref="A33:E33"/>
    <mergeCell ref="A47:E47"/>
    <mergeCell ref="C3:E3"/>
    <mergeCell ref="A17:E17"/>
    <mergeCell ref="A4:E4"/>
    <mergeCell ref="A28:E28"/>
    <mergeCell ref="D44:E44"/>
    <mergeCell ref="A9:E9"/>
    <mergeCell ref="A48:E48"/>
    <mergeCell ref="C41:E41"/>
  </mergeCells>
  <pageMargins left="0.5" right="0.5" top="0.75" bottom="0.75" header="0.5" footer="0.5"/>
  <pageSetup paperSize="9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1</vt:i4>
      </vt:variant>
    </vt:vector>
  </HeadingPairs>
  <TitlesOfParts>
    <vt:vector size="5" baseType="lpstr">
      <vt:lpstr>ברוכים הבאים</vt:lpstr>
      <vt:lpstr>📖 מדריך שימוש</vt:lpstr>
      <vt:lpstr>הגדרות</vt:lpstr>
      <vt:lpstr>חשבון חודשי</vt:lpstr>
      <vt:lpstr>'חשבון חודשי'!WPrint_Area_W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Eyal Bardugo</cp:lastModifiedBy>
  <dcterms:created xsi:type="dcterms:W3CDTF">2026-05-20T05:15:50Z</dcterms:created>
  <dcterms:modified xsi:type="dcterms:W3CDTF">2026-06-21T03:34:48Z</dcterms:modified>
</cp:coreProperties>
</file>