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kabalot2025\"/>
    </mc:Choice>
  </mc:AlternateContent>
  <xr:revisionPtr revIDLastSave="0" documentId="13_ncr:1_{61A4F05E-E89D-46D5-8748-22FE79AB8D8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ברוכים הבאים" sheetId="4" r:id="rId1"/>
    <sheet name="קבועות" sheetId="1" r:id="rId2"/>
    <sheet name="חודשי" sheetId="2" r:id="rId3"/>
    <sheet name="סיכום" sheetId="3" r:id="rId4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3" l="1"/>
  <c r="B28" i="3"/>
  <c r="D28" i="3" s="1"/>
  <c r="C27" i="3"/>
  <c r="B27" i="3"/>
  <c r="D27" i="3" s="1"/>
  <c r="C26" i="3"/>
  <c r="B26" i="3"/>
  <c r="D26" i="3" s="1"/>
  <c r="C25" i="3"/>
  <c r="B25" i="3"/>
  <c r="D25" i="3" s="1"/>
  <c r="C24" i="3"/>
  <c r="B24" i="3"/>
  <c r="D24" i="3" s="1"/>
  <c r="C23" i="3"/>
  <c r="B23" i="3"/>
  <c r="D23" i="3" s="1"/>
  <c r="D22" i="3"/>
  <c r="C22" i="3"/>
  <c r="B22" i="3"/>
  <c r="Q30" i="2"/>
  <c r="P30" i="2"/>
  <c r="O30" i="2"/>
  <c r="N30" i="2"/>
  <c r="M30" i="2"/>
  <c r="Q29" i="2"/>
  <c r="P29" i="2"/>
  <c r="O29" i="2"/>
  <c r="N29" i="2"/>
  <c r="M29" i="2"/>
  <c r="Q28" i="2"/>
  <c r="P28" i="2"/>
  <c r="O28" i="2"/>
  <c r="N28" i="2"/>
  <c r="M28" i="2"/>
  <c r="Q27" i="2"/>
  <c r="P27" i="2"/>
  <c r="O27" i="2"/>
  <c r="N27" i="2"/>
  <c r="M27" i="2"/>
  <c r="Q26" i="2"/>
  <c r="P26" i="2"/>
  <c r="O26" i="2"/>
  <c r="N26" i="2"/>
  <c r="M26" i="2"/>
  <c r="Q25" i="2"/>
  <c r="P25" i="2"/>
  <c r="O25" i="2"/>
  <c r="N25" i="2"/>
  <c r="M25" i="2"/>
  <c r="Q24" i="2"/>
  <c r="P24" i="2"/>
  <c r="O24" i="2"/>
  <c r="N24" i="2"/>
  <c r="M24" i="2"/>
  <c r="Q23" i="2"/>
  <c r="P23" i="2"/>
  <c r="O23" i="2"/>
  <c r="N23" i="2"/>
  <c r="M23" i="2"/>
  <c r="Q22" i="2"/>
  <c r="P22" i="2"/>
  <c r="O22" i="2"/>
  <c r="N22" i="2"/>
  <c r="M22" i="2"/>
  <c r="Q21" i="2"/>
  <c r="P21" i="2"/>
  <c r="O21" i="2"/>
  <c r="N21" i="2"/>
  <c r="M21" i="2"/>
  <c r="Q20" i="2"/>
  <c r="P20" i="2"/>
  <c r="O20" i="2"/>
  <c r="N20" i="2"/>
  <c r="M20" i="2"/>
  <c r="Q19" i="2"/>
  <c r="P19" i="2"/>
  <c r="O19" i="2"/>
  <c r="N19" i="2"/>
  <c r="M19" i="2"/>
  <c r="Q18" i="2"/>
  <c r="P18" i="2"/>
  <c r="O18" i="2"/>
  <c r="N18" i="2"/>
  <c r="M18" i="2"/>
  <c r="Q17" i="2"/>
  <c r="P17" i="2"/>
  <c r="O17" i="2"/>
  <c r="N17" i="2"/>
  <c r="M17" i="2"/>
  <c r="Q16" i="2"/>
  <c r="P16" i="2"/>
  <c r="O16" i="2"/>
  <c r="N16" i="2"/>
  <c r="M16" i="2"/>
  <c r="Q15" i="2"/>
  <c r="P15" i="2"/>
  <c r="O15" i="2"/>
  <c r="N15" i="2"/>
  <c r="M15" i="2"/>
  <c r="Q14" i="2"/>
  <c r="P14" i="2"/>
  <c r="O14" i="2"/>
  <c r="N14" i="2"/>
  <c r="M14" i="2"/>
  <c r="Q13" i="2"/>
  <c r="P13" i="2"/>
  <c r="O13" i="2"/>
  <c r="N13" i="2"/>
  <c r="M13" i="2"/>
  <c r="Q12" i="2"/>
  <c r="P12" i="2"/>
  <c r="O12" i="2"/>
  <c r="N12" i="2"/>
  <c r="M12" i="2"/>
  <c r="Q11" i="2"/>
  <c r="P11" i="2"/>
  <c r="O11" i="2"/>
  <c r="N11" i="2"/>
  <c r="M11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B18" i="3" s="1"/>
  <c r="C18" i="3" s="1"/>
  <c r="O7" i="2"/>
  <c r="A7" i="3" s="1"/>
  <c r="B28" i="1"/>
  <c r="M7" i="2" s="1"/>
  <c r="B15" i="3" l="1"/>
  <c r="C15" i="3" s="1"/>
  <c r="N7" i="2"/>
  <c r="B16" i="3" l="1"/>
  <c r="C16" i="3" s="1"/>
  <c r="P7" i="2"/>
  <c r="C7" i="3"/>
  <c r="C11" i="3" l="1"/>
  <c r="A11" i="3"/>
</calcChain>
</file>

<file path=xl/sharedStrings.xml><?xml version="1.0" encoding="utf-8"?>
<sst xmlns="http://schemas.openxmlformats.org/spreadsheetml/2006/main" count="94" uniqueCount="77">
  <si>
    <t>הוצאות קבועות</t>
  </si>
  <si>
    <t>מוזן פעם אחת. מתעדכן רק כשמשהו משתנה. הוצאה שנתית או דו-חודשית — חלק ל-12 ורשום את הממוצע החודשי.</t>
  </si>
  <si>
    <t>פריט</t>
  </si>
  <si>
    <t>סכום חודשי</t>
  </si>
  <si>
    <t>פעיל</t>
  </si>
  <si>
    <t>הערה</t>
  </si>
  <si>
    <t>משכנתא / שכר דירה</t>
  </si>
  <si>
    <t>כן</t>
  </si>
  <si>
    <t>ארנונה + ועד בית</t>
  </si>
  <si>
    <t>ארנונה דו-חודשית מחולקת ל-2</t>
  </si>
  <si>
    <t>חשמל, מים, גז</t>
  </si>
  <si>
    <t>ממוצע שנתי</t>
  </si>
  <si>
    <t>תקשורת ואינטרנט</t>
  </si>
  <si>
    <t>ביטוחים</t>
  </si>
  <si>
    <t>בריאות + דירה + חיים</t>
  </si>
  <si>
    <t>ילדים — גן/צהרון/חוגים</t>
  </si>
  <si>
    <t>מנויים</t>
  </si>
  <si>
    <t>סטרימינג, אחסון, כושר</t>
  </si>
  <si>
    <t>סה״כ קבועות לחודש</t>
  </si>
  <si>
    <t>המספר הזה נמשך אוטומטית לכל חודש בלשונית ״חודשי״.</t>
  </si>
  <si>
    <t>מעקב חודשי</t>
  </si>
  <si>
    <t>תאים בצבע קרם — להזנה ידנית.   תאים אפורים — מחושבים אוטומטית, אין לערוך.   ממלאים שורה אחת בחודש, בערך 5 דקות.</t>
  </si>
  <si>
    <t>חודש</t>
  </si>
  <si>
    <t>משכורת א׳</t>
  </si>
  <si>
    <t>משכורת ב׳</t>
  </si>
  <si>
    <t>הכנסה אחרת</t>
  </si>
  <si>
    <t>סופר</t>
  </si>
  <si>
    <t>אוכל בחוץ</t>
  </si>
  <si>
    <t>רכב ודלק</t>
  </si>
  <si>
    <t>קניות אישיות</t>
  </si>
  <si>
    <t>בריאות</t>
  </si>
  <si>
    <t>פנאי ובילויים</t>
  </si>
  <si>
    <t>אחר</t>
  </si>
  <si>
    <t>יתרת בנק בסוף החודש</t>
  </si>
  <si>
    <t>סה״כ הוצאות</t>
  </si>
  <si>
    <t>סה״כ הכנסות</t>
  </si>
  <si>
    <t>נטו</t>
  </si>
  <si>
    <t>בדיקת שפיות</t>
  </si>
  <si>
    <t>ינואר 2026</t>
  </si>
  <si>
    <t>פברואר 2026</t>
  </si>
  <si>
    <t>מרץ 2026</t>
  </si>
  <si>
    <t>אפריל 2026</t>
  </si>
  <si>
    <t>מאי 2026</t>
  </si>
  <si>
    <t>יוני 2026</t>
  </si>
  <si>
    <t>יולי 2026</t>
  </si>
  <si>
    <t>אוגוסט 2026</t>
  </si>
  <si>
    <t>ספטמבר 2026</t>
  </si>
  <si>
    <t>אוקטובר 2026</t>
  </si>
  <si>
    <t>נובמבר 2026</t>
  </si>
  <si>
    <t>דצמבר 2026</t>
  </si>
  <si>
    <t>ינואר 2027</t>
  </si>
  <si>
    <t>פברואר 2027</t>
  </si>
  <si>
    <t>מרץ 2027</t>
  </si>
  <si>
    <t>אפריל 2027</t>
  </si>
  <si>
    <t>מאי 2027</t>
  </si>
  <si>
    <t>יוני 2027</t>
  </si>
  <si>
    <t>יולי 2027</t>
  </si>
  <si>
    <t>אוגוסט 2027</t>
  </si>
  <si>
    <t>ספטמבר 2027</t>
  </si>
  <si>
    <t>אוקטובר 2027</t>
  </si>
  <si>
    <t>נובמבר 2027</t>
  </si>
  <si>
    <t>דצמבר 2027</t>
  </si>
  <si>
    <t>בדיקת שפיות = הפער בין הנטו שחישבת לבין השינוי האמיתי ביתרת הבנק. פער עד ±300 ₪ הוא רעש. מעבר לזה — שכחת הוצאה או הכנסה. מופיע מהחודש השני ואילך.</t>
  </si>
  <si>
    <t>תקציב משפחתי</t>
  </si>
  <si>
    <t>חודש נבחר</t>
  </si>
  <si>
    <t>הכנסות</t>
  </si>
  <si>
    <t>הוצאות</t>
  </si>
  <si>
    <t>אחוז חיסכון</t>
  </si>
  <si>
    <t>מבנה ההוצאה</t>
  </si>
  <si>
    <t>קבועות</t>
  </si>
  <si>
    <t>משתנות</t>
  </si>
  <si>
    <t>קטגוריות משתנות — החודש מול הממוצע</t>
  </si>
  <si>
    <t>קטגוריה</t>
  </si>
  <si>
    <t>החודש</t>
  </si>
  <si>
    <t>ממוצע</t>
  </si>
  <si>
    <t>פער</t>
  </si>
  <si>
    <t>פער אדום = חריגה של מעל 30% מהממוצע ההיסטורי של אותה קטגוריה. הממוצע נבנה מכל החודשים שמולאו.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</si>
</sst>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₪&quot;;\-#,##0&quot; ₪&quot;;\–"/>
    <numFmt numFmtId="165" formatCode="0%;\-0%;\–"/>
  </numFmts>
  <fonts count="18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sz val="10"/>
      <color rgb="FF6B7280"/>
      <name val="Arial"/>
      <charset val="1"/>
    </font>
    <font>
      <b/>
      <sz val="11"/>
      <color rgb="FFFFFFFF"/>
      <name val="Arial"/>
      <charset val="1"/>
    </font>
    <font>
      <sz val="11"/>
      <color rgb="FF1F2937"/>
      <name val="Arial"/>
      <charset val="1"/>
    </font>
    <font>
      <b/>
      <sz val="12"/>
      <color rgb="FFFFFFFF"/>
      <name val="Arial"/>
      <charset val="1"/>
    </font>
    <font>
      <b/>
      <sz val="14"/>
      <color rgb="FFFFFFFF"/>
      <name val="Arial"/>
      <charset val="1"/>
    </font>
    <font>
      <b/>
      <sz val="10"/>
      <color rgb="FFFFFFFF"/>
      <name val="Arial"/>
      <charset val="1"/>
    </font>
    <font>
      <b/>
      <sz val="11"/>
      <color rgb="FF1F2937"/>
      <name val="Arial"/>
      <charset val="1"/>
    </font>
    <font>
      <b/>
      <sz val="10"/>
      <color rgb="FFB3261E"/>
      <name val="Arial"/>
      <charset val="1"/>
    </font>
    <font>
      <b/>
      <sz val="22"/>
      <color rgb="FFFFFFFF"/>
      <name val="Arial"/>
      <charset val="1"/>
    </font>
    <font>
      <b/>
      <sz val="12"/>
      <color rgb="FF1F2937"/>
      <name val="Arial"/>
      <charset val="1"/>
    </font>
    <font>
      <b/>
      <sz val="10"/>
      <color rgb="FF6B7280"/>
      <name val="Arial"/>
      <charset val="1"/>
    </font>
    <font>
      <b/>
      <sz val="20"/>
      <color rgb="FF0E7C66"/>
      <name val="Arial"/>
      <charset val="1"/>
    </font>
    <font>
      <b/>
      <sz val="20"/>
      <color rgb="FFB3261E"/>
      <name val="Arial"/>
      <charset val="1"/>
    </font>
    <font>
      <b/>
      <sz val="20"/>
      <color rgb="FF1F2937"/>
      <name val="Arial"/>
      <charset val="1"/>
    </font>
    <font>
      <b/>
      <sz val="13"/>
      <color rgb="FF1F2937"/>
      <name val="Arial"/>
      <charset val="1"/>
    </font>
    <font>
      <sz val="11"/>
      <color rgb="FF6B728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FF8E7"/>
        <bgColor rgb="FFF3F4F6"/>
      </patternFill>
    </fill>
    <fill>
      <patternFill patternType="solid">
        <fgColor rgb="FFF3F4F6"/>
        <bgColor rgb="FFEDEFF2"/>
      </patternFill>
    </fill>
    <fill>
      <patternFill patternType="solid">
        <fgColor rgb="FFEDEFF2"/>
        <bgColor rgb="FFF3F4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DDE1E6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36">
    <xf numFmtId="0" fontId="0" fillId="0" borderId="0" xfId="0"/>
    <xf numFmtId="165" fontId="15" fillId="4" borderId="0" xfId="0" applyNumberFormat="1" applyFont="1" applyFill="1" applyAlignment="1">
      <alignment horizontal="center" vertical="center"/>
    </xf>
    <xf numFmtId="164" fontId="15" fillId="4" borderId="0" xfId="0" applyNumberFormat="1" applyFont="1" applyFill="1" applyAlignment="1">
      <alignment horizontal="center" vertical="center"/>
    </xf>
    <xf numFmtId="0" fontId="0" fillId="4" borderId="0" xfId="0" applyFill="1"/>
    <xf numFmtId="164" fontId="14" fillId="4" borderId="0" xfId="0" applyNumberFormat="1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7" fillId="2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7">
    <dxf>
      <font>
        <b/>
        <color rgb="FF0E7C66"/>
        <name val="Arial"/>
        <charset val="1"/>
      </font>
    </dxf>
    <dxf>
      <font>
        <b/>
        <color rgb="FFB3261E"/>
        <name val="Arial"/>
        <charset val="1"/>
      </font>
      <fill>
        <patternFill>
          <bgColor rgb="FFFDE7E4"/>
        </patternFill>
      </fill>
    </dxf>
    <dxf>
      <font>
        <b/>
        <color rgb="FFB3261E"/>
        <name val="Arial"/>
        <charset val="1"/>
      </font>
      <fill>
        <patternFill>
          <bgColor rgb="FFFDE7E4"/>
        </patternFill>
      </fill>
    </dxf>
    <dxf>
      <font>
        <b/>
        <color rgb="FF0E7C66"/>
        <name val="Arial"/>
        <charset val="1"/>
      </font>
    </dxf>
    <dxf>
      <font>
        <b/>
        <color rgb="FFB3261E"/>
        <name val="Arial"/>
        <charset val="1"/>
      </font>
      <fill>
        <patternFill>
          <bgColor rgb="FFFDE7E4"/>
        </patternFill>
      </fill>
    </dxf>
    <dxf>
      <font>
        <b/>
        <color rgb="FF0E7C66"/>
        <name val="Arial"/>
        <charset val="1"/>
      </font>
    </dxf>
    <dxf>
      <font>
        <b/>
        <color rgb="FFB3261E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66"/>
      <rgbColor rgb="FFC0C0C0"/>
      <rgbColor rgb="FF878787"/>
      <rgbColor rgb="FF9999FF"/>
      <rgbColor rgb="FFBE4B48"/>
      <rgbColor rgb="FFFFF8E7"/>
      <rgbColor rgb="FFEDEF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DDE1E6"/>
      <rgbColor rgb="FFFDE7E4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4F81BD"/>
      <rgbColor rgb="FF003300"/>
      <rgbColor rgb="FF333300"/>
      <rgbColor rgb="FFB3261E"/>
      <rgbColor rgb="FFC0504D"/>
      <rgbColor rgb="FF333399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he-IL" sz="1800" b="1" strike="noStrike" spc="-1">
                <a:solidFill>
                  <a:srgbClr val="000000"/>
                </a:solidFill>
                <a:latin typeface="Calibri"/>
              </a:rPr>
              <a:t>הכנסות מול הוצאות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חודשי!$N$6</c:f>
              <c:strCache>
                <c:ptCount val="1"/>
                <c:pt idx="0">
                  <c:v>סה״כ הוצאות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חודשי!$A$7:$A$30</c:f>
              <c:strCache>
                <c:ptCount val="24"/>
                <c:pt idx="0">
                  <c:v>ינואר 2026</c:v>
                </c:pt>
                <c:pt idx="1">
                  <c:v>פברואר 2026</c:v>
                </c:pt>
                <c:pt idx="2">
                  <c:v>מרץ 2026</c:v>
                </c:pt>
                <c:pt idx="3">
                  <c:v>אפריל 2026</c:v>
                </c:pt>
                <c:pt idx="4">
                  <c:v>מאי 2026</c:v>
                </c:pt>
                <c:pt idx="5">
                  <c:v>יוני 2026</c:v>
                </c:pt>
                <c:pt idx="6">
                  <c:v>יולי 2026</c:v>
                </c:pt>
                <c:pt idx="7">
                  <c:v>אוגוסט 2026</c:v>
                </c:pt>
                <c:pt idx="8">
                  <c:v>ספטמבר 2026</c:v>
                </c:pt>
                <c:pt idx="9">
                  <c:v>אוקטובר 2026</c:v>
                </c:pt>
                <c:pt idx="10">
                  <c:v>נובמבר 2026</c:v>
                </c:pt>
                <c:pt idx="11">
                  <c:v>דצמבר 2026</c:v>
                </c:pt>
                <c:pt idx="12">
                  <c:v>ינואר 2027</c:v>
                </c:pt>
                <c:pt idx="13">
                  <c:v>פברואר 2027</c:v>
                </c:pt>
                <c:pt idx="14">
                  <c:v>מרץ 2027</c:v>
                </c:pt>
                <c:pt idx="15">
                  <c:v>אפריל 2027</c:v>
                </c:pt>
                <c:pt idx="16">
                  <c:v>מאי 2027</c:v>
                </c:pt>
                <c:pt idx="17">
                  <c:v>יוני 2027</c:v>
                </c:pt>
                <c:pt idx="18">
                  <c:v>יולי 2027</c:v>
                </c:pt>
                <c:pt idx="19">
                  <c:v>אוגוסט 2027</c:v>
                </c:pt>
                <c:pt idx="20">
                  <c:v>ספטמבר 2027</c:v>
                </c:pt>
                <c:pt idx="21">
                  <c:v>אוקטובר 2027</c:v>
                </c:pt>
                <c:pt idx="22">
                  <c:v>נובמבר 2027</c:v>
                </c:pt>
                <c:pt idx="23">
                  <c:v>דצמבר 2027</c:v>
                </c:pt>
              </c:strCache>
            </c:strRef>
          </c:cat>
          <c:val>
            <c:numRef>
              <c:f>חודשי!$N$7:$N$30</c:f>
              <c:numCache>
                <c:formatCode>#,##0" ₪";\-#,##0" ₪";\–</c:formatCode>
                <c:ptCount val="24"/>
                <c:pt idx="0">
                  <c:v>20630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829-4F19-AC01-663EDCD114BE}"/>
            </c:ext>
          </c:extLst>
        </c:ser>
        <c:ser>
          <c:idx val="1"/>
          <c:order val="1"/>
          <c:tx>
            <c:strRef>
              <c:f>חודשי!$O$6</c:f>
              <c:strCache>
                <c:ptCount val="1"/>
                <c:pt idx="0">
                  <c:v>סה״כ הכנסות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חודשי!$A$7:$A$30</c:f>
              <c:strCache>
                <c:ptCount val="24"/>
                <c:pt idx="0">
                  <c:v>ינואר 2026</c:v>
                </c:pt>
                <c:pt idx="1">
                  <c:v>פברואר 2026</c:v>
                </c:pt>
                <c:pt idx="2">
                  <c:v>מרץ 2026</c:v>
                </c:pt>
                <c:pt idx="3">
                  <c:v>אפריל 2026</c:v>
                </c:pt>
                <c:pt idx="4">
                  <c:v>מאי 2026</c:v>
                </c:pt>
                <c:pt idx="5">
                  <c:v>יוני 2026</c:v>
                </c:pt>
                <c:pt idx="6">
                  <c:v>יולי 2026</c:v>
                </c:pt>
                <c:pt idx="7">
                  <c:v>אוגוסט 2026</c:v>
                </c:pt>
                <c:pt idx="8">
                  <c:v>ספטמבר 2026</c:v>
                </c:pt>
                <c:pt idx="9">
                  <c:v>אוקטובר 2026</c:v>
                </c:pt>
                <c:pt idx="10">
                  <c:v>נובמבר 2026</c:v>
                </c:pt>
                <c:pt idx="11">
                  <c:v>דצמבר 2026</c:v>
                </c:pt>
                <c:pt idx="12">
                  <c:v>ינואר 2027</c:v>
                </c:pt>
                <c:pt idx="13">
                  <c:v>פברואר 2027</c:v>
                </c:pt>
                <c:pt idx="14">
                  <c:v>מרץ 2027</c:v>
                </c:pt>
                <c:pt idx="15">
                  <c:v>אפריל 2027</c:v>
                </c:pt>
                <c:pt idx="16">
                  <c:v>מאי 2027</c:v>
                </c:pt>
                <c:pt idx="17">
                  <c:v>יוני 2027</c:v>
                </c:pt>
                <c:pt idx="18">
                  <c:v>יולי 2027</c:v>
                </c:pt>
                <c:pt idx="19">
                  <c:v>אוגוסט 2027</c:v>
                </c:pt>
                <c:pt idx="20">
                  <c:v>ספטמבר 2027</c:v>
                </c:pt>
                <c:pt idx="21">
                  <c:v>אוקטובר 2027</c:v>
                </c:pt>
                <c:pt idx="22">
                  <c:v>נובמבר 2027</c:v>
                </c:pt>
                <c:pt idx="23">
                  <c:v>דצמבר 2027</c:v>
                </c:pt>
              </c:strCache>
            </c:strRef>
          </c:cat>
          <c:val>
            <c:numRef>
              <c:f>חודשי!$O$7:$O$30</c:f>
              <c:numCache>
                <c:formatCode>#,##0" ₪";\-#,##0" ₪";\–</c:formatCode>
                <c:ptCount val="24"/>
                <c:pt idx="0">
                  <c:v>25700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829-4F19-AC01-663EDCD11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141224"/>
        <c:axId val="51185269"/>
      </c:lineChart>
      <c:catAx>
        <c:axId val="95141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51185269"/>
        <c:crosses val="autoZero"/>
        <c:auto val="1"/>
        <c:lblAlgn val="ctr"/>
        <c:lblOffset val="100"/>
        <c:noMultiLvlLbl val="0"/>
      </c:catAx>
      <c:valAx>
        <c:axId val="511852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951412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he-IL" sz="1800" b="1" strike="noStrike" spc="-1">
                <a:solidFill>
                  <a:srgbClr val="000000"/>
                </a:solidFill>
                <a:latin typeface="Calibri"/>
              </a:rPr>
              <a:t>קטגוריות — החודש מול הממוצע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סיכום!$B$21</c:f>
              <c:strCache>
                <c:ptCount val="1"/>
                <c:pt idx="0">
                  <c:v>החודש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סיכום!$A$22:$A$28</c:f>
              <c:strCache>
                <c:ptCount val="7"/>
                <c:pt idx="0">
                  <c:v>סופר</c:v>
                </c:pt>
                <c:pt idx="1">
                  <c:v>אוכל בחוץ</c:v>
                </c:pt>
                <c:pt idx="2">
                  <c:v>רכב ודלק</c:v>
                </c:pt>
                <c:pt idx="3">
                  <c:v>קניות אישיות</c:v>
                </c:pt>
                <c:pt idx="4">
                  <c:v>בריאות</c:v>
                </c:pt>
                <c:pt idx="5">
                  <c:v>פנאי ובילויים</c:v>
                </c:pt>
                <c:pt idx="6">
                  <c:v>אחר</c:v>
                </c:pt>
              </c:strCache>
            </c:strRef>
          </c:cat>
          <c:val>
            <c:numRef>
              <c:f>סיכום!$B$22:$B$28</c:f>
              <c:numCache>
                <c:formatCode>#,##0" ₪";\-#,##0" ₪";\–</c:formatCode>
                <c:ptCount val="7"/>
                <c:pt idx="0">
                  <c:v>4200</c:v>
                </c:pt>
                <c:pt idx="1">
                  <c:v>1150</c:v>
                </c:pt>
                <c:pt idx="2">
                  <c:v>1400</c:v>
                </c:pt>
                <c:pt idx="3">
                  <c:v>900</c:v>
                </c:pt>
                <c:pt idx="4">
                  <c:v>350</c:v>
                </c:pt>
                <c:pt idx="5">
                  <c:v>700</c:v>
                </c:pt>
                <c:pt idx="6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4-4F37-A1E0-EBB6FE74849D}"/>
            </c:ext>
          </c:extLst>
        </c:ser>
        <c:ser>
          <c:idx val="1"/>
          <c:order val="1"/>
          <c:tx>
            <c:strRef>
              <c:f>סיכום!$C$21</c:f>
              <c:strCache>
                <c:ptCount val="1"/>
                <c:pt idx="0">
                  <c:v>ממוצע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סיכום!$A$22:$A$28</c:f>
              <c:strCache>
                <c:ptCount val="7"/>
                <c:pt idx="0">
                  <c:v>סופר</c:v>
                </c:pt>
                <c:pt idx="1">
                  <c:v>אוכל בחוץ</c:v>
                </c:pt>
                <c:pt idx="2">
                  <c:v>רכב ודלק</c:v>
                </c:pt>
                <c:pt idx="3">
                  <c:v>קניות אישיות</c:v>
                </c:pt>
                <c:pt idx="4">
                  <c:v>בריאות</c:v>
                </c:pt>
                <c:pt idx="5">
                  <c:v>פנאי ובילויים</c:v>
                </c:pt>
                <c:pt idx="6">
                  <c:v>אחר</c:v>
                </c:pt>
              </c:strCache>
            </c:strRef>
          </c:cat>
          <c:val>
            <c:numRef>
              <c:f>סיכום!$C$22:$C$28</c:f>
              <c:numCache>
                <c:formatCode>#,##0" ₪";\-#,##0" ₪";\–</c:formatCode>
                <c:ptCount val="7"/>
                <c:pt idx="0">
                  <c:v>4200</c:v>
                </c:pt>
                <c:pt idx="1">
                  <c:v>1150</c:v>
                </c:pt>
                <c:pt idx="2">
                  <c:v>1400</c:v>
                </c:pt>
                <c:pt idx="3">
                  <c:v>900</c:v>
                </c:pt>
                <c:pt idx="4">
                  <c:v>350</c:v>
                </c:pt>
                <c:pt idx="5">
                  <c:v>700</c:v>
                </c:pt>
                <c:pt idx="6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4-4F37-A1E0-EBB6FE748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4102"/>
        <c:axId val="48977261"/>
      </c:barChart>
      <c:catAx>
        <c:axId val="2210410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48977261"/>
        <c:crosses val="autoZero"/>
        <c:auto val="1"/>
        <c:lblAlgn val="ctr"/>
        <c:lblOffset val="100"/>
        <c:noMultiLvlLbl val="0"/>
      </c:catAx>
      <c:valAx>
        <c:axId val="4897726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2210410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76200</xdr:rowOff>
    </xdr:from>
    <xdr:to>
      <xdr:col>17</xdr:col>
      <xdr:colOff>238125</xdr:colOff>
      <xdr:row>30</xdr:row>
      <xdr:rowOff>180975</xdr:rowOff>
    </xdr:to>
    <xdr:sp macro="" textlink="">
      <xdr:nvSpPr>
        <xdr:cNvPr id="2" name="תרשים זרימה: תהליך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05ACE-5723-3E6F-85C3-E173AC6C6AFA}"/>
            </a:ext>
          </a:extLst>
        </xdr:cNvPr>
        <xdr:cNvSpPr/>
      </xdr:nvSpPr>
      <xdr:spPr>
        <a:xfrm>
          <a:off x="9977085075" y="1028700"/>
          <a:ext cx="9344025" cy="4867275"/>
        </a:xfrm>
        <a:prstGeom prst="flowChartProces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he-IL" sz="7200" b="1"/>
            <a:t>קובץ</a:t>
          </a:r>
          <a:r>
            <a:rPr lang="he-IL" sz="7200" b="1" baseline="0"/>
            <a:t> תקציב משפחתי</a:t>
          </a:r>
        </a:p>
        <a:p>
          <a:pPr algn="ctr" rtl="1"/>
          <a:r>
            <a:rPr lang="he-IL" sz="7200" b="1" baseline="0"/>
            <a:t>מבית תותח אקסל</a:t>
          </a:r>
        </a:p>
        <a:p>
          <a:pPr algn="ctr" rtl="1"/>
          <a:endParaRPr lang="he-IL" sz="3600" b="1" baseline="0"/>
        </a:p>
        <a:p>
          <a:pPr algn="ctr" rtl="1"/>
          <a:r>
            <a:rPr lang="he-IL" sz="1600" b="0" baseline="0"/>
            <a:t>לאתר - לחצו כאן</a:t>
          </a:r>
        </a:p>
        <a:p>
          <a:pPr algn="ctr" rtl="1"/>
          <a:r>
            <a:rPr lang="he-IL" sz="1600" b="0" baseline="0"/>
            <a:t>ניתן להזמין התאמות אישיות לפי הצורך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0</xdr:rowOff>
    </xdr:from>
    <xdr:to>
      <xdr:col>5</xdr:col>
      <xdr:colOff>228600</xdr:colOff>
      <xdr:row>23</xdr:row>
      <xdr:rowOff>66675</xdr:rowOff>
    </xdr:to>
    <xdr:sp macro="" textlink="">
      <xdr:nvSpPr>
        <xdr:cNvPr id="2" name="בועת דיבור: מלבן עם פינות מעוגלות 1">
          <a:extLst>
            <a:ext uri="{FF2B5EF4-FFF2-40B4-BE49-F238E27FC236}">
              <a16:creationId xmlns:a16="http://schemas.microsoft.com/office/drawing/2014/main" id="{DB70AC61-7CFF-46F7-A58D-85BCCC20E258}"/>
            </a:ext>
          </a:extLst>
        </xdr:cNvPr>
        <xdr:cNvSpPr/>
      </xdr:nvSpPr>
      <xdr:spPr>
        <a:xfrm>
          <a:off x="9516379875" y="3933825"/>
          <a:ext cx="3076575" cy="2200275"/>
        </a:xfrm>
        <a:prstGeom prst="wedgeRoundRectCallout">
          <a:avLst>
            <a:gd name="adj1" fmla="val 71736"/>
            <a:gd name="adj2" fmla="val -66505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he-IL" sz="2000" b="1"/>
            <a:t>אלו נתונים לדוגמה.</a:t>
          </a:r>
          <a:br>
            <a:rPr lang="en-US" sz="2000" b="1"/>
          </a:br>
          <a:endParaRPr lang="he-IL" sz="2000" b="1"/>
        </a:p>
        <a:p>
          <a:pPr algn="ctr" rtl="1"/>
          <a:r>
            <a:rPr lang="he-IL" sz="2000" b="1" baseline="0"/>
            <a:t>מחקו אותם </a:t>
          </a:r>
          <a:br>
            <a:rPr lang="en-US" sz="2000" b="1" baseline="0"/>
          </a:br>
          <a:r>
            <a:rPr lang="he-IL" sz="2000" b="1" baseline="0"/>
            <a:t>וגם את התיבה הזו</a:t>
          </a:r>
          <a:br>
            <a:rPr lang="en-US" sz="2000" b="1" baseline="0"/>
          </a:br>
          <a:r>
            <a:rPr lang="he-IL" sz="2000" b="1" baseline="0"/>
            <a:t>והקלידו את הנתונים שלכם.</a:t>
          </a:r>
          <a:endParaRPr lang="he-IL" sz="2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9</xdr:row>
      <xdr:rowOff>57150</xdr:rowOff>
    </xdr:from>
    <xdr:to>
      <xdr:col>6</xdr:col>
      <xdr:colOff>619125</xdr:colOff>
      <xdr:row>17</xdr:row>
      <xdr:rowOff>123825</xdr:rowOff>
    </xdr:to>
    <xdr:sp macro="" textlink="">
      <xdr:nvSpPr>
        <xdr:cNvPr id="2" name="בועת דיבור: מלבן עם פינות מעוגלות 1">
          <a:extLst>
            <a:ext uri="{FF2B5EF4-FFF2-40B4-BE49-F238E27FC236}">
              <a16:creationId xmlns:a16="http://schemas.microsoft.com/office/drawing/2014/main" id="{FCCAA016-2724-0373-24D3-FD013DB07AA7}"/>
            </a:ext>
          </a:extLst>
        </xdr:cNvPr>
        <xdr:cNvSpPr/>
      </xdr:nvSpPr>
      <xdr:spPr>
        <a:xfrm>
          <a:off x="9520304175" y="2571750"/>
          <a:ext cx="3076575" cy="2200275"/>
        </a:xfrm>
        <a:prstGeom prst="wedgeRoundRectCallout">
          <a:avLst>
            <a:gd name="adj1" fmla="val -5353"/>
            <a:gd name="adj2" fmla="val -7862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he-IL" sz="2000" b="1"/>
            <a:t>זוהי שורה</a:t>
          </a:r>
          <a:r>
            <a:rPr lang="he-IL" sz="2000" b="1" baseline="0"/>
            <a:t> לדוגמה.</a:t>
          </a:r>
          <a:br>
            <a:rPr lang="en-US" sz="2000" b="1" baseline="0"/>
          </a:br>
          <a:br>
            <a:rPr lang="en-US" sz="2000" b="1" baseline="0"/>
          </a:br>
          <a:r>
            <a:rPr lang="he-IL" sz="2000" b="1" baseline="0"/>
            <a:t>מחקו את השורה הזו</a:t>
          </a:r>
          <a:br>
            <a:rPr lang="en-US" sz="2000" b="1" baseline="0"/>
          </a:br>
          <a:r>
            <a:rPr lang="he-IL" sz="2000" b="1" baseline="0"/>
            <a:t>וגם את התיבה הזו</a:t>
          </a:r>
          <a:br>
            <a:rPr lang="en-US" sz="2000" b="1" baseline="0"/>
          </a:br>
          <a:r>
            <a:rPr lang="he-IL" sz="2000" b="1" baseline="0"/>
            <a:t>והקלידו את הנתונים שלכם.</a:t>
          </a:r>
          <a:endParaRPr lang="he-IL" sz="20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-385560</xdr:colOff>
      <xdr:row>31</xdr:row>
      <xdr:rowOff>29880</xdr:rowOff>
    </xdr:from>
    <xdr:to>
      <xdr:col>6</xdr:col>
      <xdr:colOff>0</xdr:colOff>
      <xdr:row>47</xdr:row>
      <xdr:rowOff>41400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-385560</xdr:colOff>
      <xdr:row>49</xdr:row>
      <xdr:rowOff>29880</xdr:rowOff>
    </xdr:from>
    <xdr:to>
      <xdr:col>6</xdr:col>
      <xdr:colOff>0</xdr:colOff>
      <xdr:row>65</xdr:row>
      <xdr:rowOff>41400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180974</xdr:colOff>
      <xdr:row>3</xdr:row>
      <xdr:rowOff>114301</xdr:rowOff>
    </xdr:from>
    <xdr:to>
      <xdr:col>11</xdr:col>
      <xdr:colOff>400049</xdr:colOff>
      <xdr:row>6</xdr:row>
      <xdr:rowOff>9526</xdr:rowOff>
    </xdr:to>
    <xdr:sp macro="" textlink="">
      <xdr:nvSpPr>
        <xdr:cNvPr id="4" name="בועת דיבור: מלבן עם פינות מעוגלות 3">
          <a:extLst>
            <a:ext uri="{FF2B5EF4-FFF2-40B4-BE49-F238E27FC236}">
              <a16:creationId xmlns:a16="http://schemas.microsoft.com/office/drawing/2014/main" id="{E8D4ED95-10F8-4D50-81FE-EFE30AC601F9}"/>
            </a:ext>
          </a:extLst>
        </xdr:cNvPr>
        <xdr:cNvSpPr/>
      </xdr:nvSpPr>
      <xdr:spPr>
        <a:xfrm>
          <a:off x="9512722276" y="904876"/>
          <a:ext cx="3124200" cy="685800"/>
        </a:xfrm>
        <a:prstGeom prst="wedgeRoundRectCallout">
          <a:avLst>
            <a:gd name="adj1" fmla="val 153695"/>
            <a:gd name="adj2" fmla="val -3481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he-IL" sz="2000" b="1"/>
            <a:t>בחרו חודש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CD2C8EC-57DD-46C9-BD7B-911D2A464468}">
  <we:reference id="wa200009404" version="1.0.0.8" store="he-IL" storeType="OMEX"/>
  <we:alternateReferences>
    <we:reference id="WA200009404" version="1.0.0.8" store="" storeType="OMEX"/>
  </we:alternateReferences>
  <we:properties>
    <we:property name="claude.fileId" value="&quot;88034679-9cc3-40a6-b1f8-ba3dbdecbc8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53EC-0ACB-4DC8-A788-E8E0C4F2160D}">
  <dimension ref="A1"/>
  <sheetViews>
    <sheetView showGridLines="0" rightToLeft="1" tabSelected="1" workbookViewId="0">
      <selection activeCell="S26" sqref="S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GridLines="0" rightToLeft="1" zoomScaleNormal="100" workbookViewId="0">
      <selection activeCell="B17" sqref="B17"/>
    </sheetView>
  </sheetViews>
  <sheetFormatPr defaultColWidth="8.7109375" defaultRowHeight="15" x14ac:dyDescent="0.25"/>
  <cols>
    <col min="1" max="1" width="30" customWidth="1"/>
    <col min="2" max="2" width="16" customWidth="1"/>
    <col min="3" max="3" width="10" customWidth="1"/>
    <col min="4" max="4" width="34" customWidth="1"/>
  </cols>
  <sheetData>
    <row r="1" spans="1:4" ht="30" customHeight="1" x14ac:dyDescent="0.25">
      <c r="A1" s="9" t="s">
        <v>0</v>
      </c>
      <c r="B1" s="9"/>
      <c r="C1" s="9"/>
      <c r="D1" s="9"/>
    </row>
    <row r="2" spans="1:4" ht="15.75" customHeight="1" x14ac:dyDescent="0.25">
      <c r="A2" s="9"/>
      <c r="B2" s="9"/>
      <c r="C2" s="9"/>
      <c r="D2" s="9"/>
    </row>
    <row r="4" spans="1:4" ht="19.5" customHeight="1" x14ac:dyDescent="0.25">
      <c r="A4" s="8" t="s">
        <v>1</v>
      </c>
      <c r="B4" s="8"/>
      <c r="C4" s="8"/>
      <c r="D4" s="8"/>
    </row>
    <row r="6" spans="1:4" ht="25.5" customHeight="1" x14ac:dyDescent="0.25">
      <c r="A6" s="11" t="s">
        <v>2</v>
      </c>
      <c r="B6" s="11" t="s">
        <v>3</v>
      </c>
      <c r="C6" s="11" t="s">
        <v>4</v>
      </c>
      <c r="D6" s="11" t="s">
        <v>5</v>
      </c>
    </row>
    <row r="7" spans="1:4" ht="21" customHeight="1" x14ac:dyDescent="0.25">
      <c r="A7" s="12" t="s">
        <v>6</v>
      </c>
      <c r="B7" s="13">
        <v>6200</v>
      </c>
      <c r="C7" s="14" t="s">
        <v>7</v>
      </c>
      <c r="D7" s="12"/>
    </row>
    <row r="8" spans="1:4" ht="21" customHeight="1" x14ac:dyDescent="0.25">
      <c r="A8" s="12" t="s">
        <v>8</v>
      </c>
      <c r="B8" s="13">
        <v>950</v>
      </c>
      <c r="C8" s="14" t="s">
        <v>7</v>
      </c>
      <c r="D8" s="12" t="s">
        <v>9</v>
      </c>
    </row>
    <row r="9" spans="1:4" ht="21" customHeight="1" x14ac:dyDescent="0.25">
      <c r="A9" s="12" t="s">
        <v>10</v>
      </c>
      <c r="B9" s="13">
        <v>700</v>
      </c>
      <c r="C9" s="14" t="s">
        <v>7</v>
      </c>
      <c r="D9" s="12" t="s">
        <v>11</v>
      </c>
    </row>
    <row r="10" spans="1:4" ht="21" customHeight="1" x14ac:dyDescent="0.25">
      <c r="A10" s="12" t="s">
        <v>12</v>
      </c>
      <c r="B10" s="13">
        <v>260</v>
      </c>
      <c r="C10" s="14" t="s">
        <v>7</v>
      </c>
      <c r="D10" s="12"/>
    </row>
    <row r="11" spans="1:4" ht="21" customHeight="1" x14ac:dyDescent="0.25">
      <c r="A11" s="12" t="s">
        <v>13</v>
      </c>
      <c r="B11" s="13">
        <v>830</v>
      </c>
      <c r="C11" s="14" t="s">
        <v>7</v>
      </c>
      <c r="D11" s="12" t="s">
        <v>14</v>
      </c>
    </row>
    <row r="12" spans="1:4" ht="21" customHeight="1" x14ac:dyDescent="0.25">
      <c r="A12" s="12" t="s">
        <v>15</v>
      </c>
      <c r="B12" s="13">
        <v>2400</v>
      </c>
      <c r="C12" s="14" t="s">
        <v>7</v>
      </c>
      <c r="D12" s="12"/>
    </row>
    <row r="13" spans="1:4" ht="21" customHeight="1" x14ac:dyDescent="0.25">
      <c r="A13" s="12" t="s">
        <v>16</v>
      </c>
      <c r="B13" s="13">
        <v>190</v>
      </c>
      <c r="C13" s="14" t="s">
        <v>7</v>
      </c>
      <c r="D13" s="12" t="s">
        <v>17</v>
      </c>
    </row>
    <row r="14" spans="1:4" ht="21" customHeight="1" x14ac:dyDescent="0.25">
      <c r="A14" s="12"/>
      <c r="B14" s="13"/>
      <c r="C14" s="14"/>
      <c r="D14" s="12"/>
    </row>
    <row r="15" spans="1:4" ht="21" customHeight="1" x14ac:dyDescent="0.25">
      <c r="A15" s="12"/>
      <c r="B15" s="13"/>
      <c r="C15" s="14"/>
      <c r="D15" s="12"/>
    </row>
    <row r="16" spans="1:4" ht="21" customHeight="1" x14ac:dyDescent="0.25">
      <c r="A16" s="12"/>
      <c r="B16" s="13"/>
      <c r="C16" s="14"/>
      <c r="D16" s="12"/>
    </row>
    <row r="17" spans="1:4" ht="21" customHeight="1" x14ac:dyDescent="0.25">
      <c r="A17" s="12"/>
      <c r="B17" s="13"/>
      <c r="C17" s="14"/>
      <c r="D17" s="12"/>
    </row>
    <row r="18" spans="1:4" ht="21" customHeight="1" x14ac:dyDescent="0.25">
      <c r="A18" s="12"/>
      <c r="B18" s="13"/>
      <c r="C18" s="14"/>
      <c r="D18" s="12"/>
    </row>
    <row r="19" spans="1:4" ht="21" customHeight="1" x14ac:dyDescent="0.25">
      <c r="A19" s="12"/>
      <c r="B19" s="13"/>
      <c r="C19" s="14"/>
      <c r="D19" s="12"/>
    </row>
    <row r="20" spans="1:4" ht="21" customHeight="1" x14ac:dyDescent="0.25">
      <c r="A20" s="12"/>
      <c r="B20" s="13"/>
      <c r="C20" s="14"/>
      <c r="D20" s="12"/>
    </row>
    <row r="21" spans="1:4" ht="21" customHeight="1" x14ac:dyDescent="0.25">
      <c r="A21" s="12"/>
      <c r="B21" s="13"/>
      <c r="C21" s="14"/>
      <c r="D21" s="12"/>
    </row>
    <row r="22" spans="1:4" ht="21" customHeight="1" x14ac:dyDescent="0.25">
      <c r="A22" s="12"/>
      <c r="B22" s="13"/>
      <c r="C22" s="14"/>
      <c r="D22" s="12"/>
    </row>
    <row r="23" spans="1:4" ht="21" customHeight="1" x14ac:dyDescent="0.25">
      <c r="A23" s="12"/>
      <c r="B23" s="13"/>
      <c r="C23" s="14"/>
      <c r="D23" s="12"/>
    </row>
    <row r="24" spans="1:4" ht="21" customHeight="1" x14ac:dyDescent="0.25">
      <c r="A24" s="12"/>
      <c r="B24" s="13"/>
      <c r="C24" s="14"/>
      <c r="D24" s="12"/>
    </row>
    <row r="25" spans="1:4" ht="21" customHeight="1" x14ac:dyDescent="0.25">
      <c r="A25" s="12"/>
      <c r="B25" s="13"/>
      <c r="C25" s="14"/>
      <c r="D25" s="12"/>
    </row>
    <row r="26" spans="1:4" ht="21" customHeight="1" x14ac:dyDescent="0.25">
      <c r="A26" s="12"/>
      <c r="B26" s="13"/>
      <c r="C26" s="14"/>
      <c r="D26" s="12"/>
    </row>
    <row r="28" spans="1:4" ht="30" customHeight="1" x14ac:dyDescent="0.25">
      <c r="A28" s="15" t="s">
        <v>18</v>
      </c>
      <c r="B28" s="16">
        <f>SUMIF(C7:C26,"כן",B7:B26)</f>
        <v>11530</v>
      </c>
      <c r="C28" s="17"/>
      <c r="D28" s="17"/>
    </row>
    <row r="30" spans="1:4" x14ac:dyDescent="0.25">
      <c r="A30" s="10" t="s">
        <v>19</v>
      </c>
    </row>
  </sheetData>
  <mergeCells count="2">
    <mergeCell ref="A1:D2"/>
    <mergeCell ref="A4:D4"/>
  </mergeCells>
  <dataValidations count="1">
    <dataValidation type="list" allowBlank="1" sqref="C7:C26" xr:uid="{00000000-0002-0000-0000-000000000000}">
      <formula1>"כן,לא"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showGridLines="0" rightToLeft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8.7109375" defaultRowHeight="15" x14ac:dyDescent="0.25"/>
  <cols>
    <col min="1" max="1" width="15" customWidth="1"/>
    <col min="2" max="12" width="13" customWidth="1"/>
    <col min="13" max="17" width="14" customWidth="1"/>
    <col min="18" max="18" width="30" customWidth="1"/>
  </cols>
  <sheetData>
    <row r="1" spans="1:18" ht="30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ht="15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8" ht="19.5" customHeight="1" x14ac:dyDescent="0.25">
      <c r="A4" s="8" t="s">
        <v>21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8" ht="39.75" customHeight="1" x14ac:dyDescent="0.25">
      <c r="A6" s="18" t="s">
        <v>22</v>
      </c>
      <c r="B6" s="18" t="s">
        <v>23</v>
      </c>
      <c r="C6" s="18" t="s">
        <v>24</v>
      </c>
      <c r="D6" s="18" t="s">
        <v>25</v>
      </c>
      <c r="E6" s="18" t="s">
        <v>26</v>
      </c>
      <c r="F6" s="18" t="s">
        <v>27</v>
      </c>
      <c r="G6" s="18" t="s">
        <v>28</v>
      </c>
      <c r="H6" s="18" t="s">
        <v>29</v>
      </c>
      <c r="I6" s="18" t="s">
        <v>30</v>
      </c>
      <c r="J6" s="18" t="s">
        <v>31</v>
      </c>
      <c r="K6" s="18" t="s">
        <v>32</v>
      </c>
      <c r="L6" s="18" t="s">
        <v>33</v>
      </c>
      <c r="M6" s="18" t="s">
        <v>0</v>
      </c>
      <c r="N6" s="18" t="s">
        <v>34</v>
      </c>
      <c r="O6" s="18" t="s">
        <v>35</v>
      </c>
      <c r="P6" s="18" t="s">
        <v>36</v>
      </c>
      <c r="Q6" s="18" t="s">
        <v>37</v>
      </c>
    </row>
    <row r="7" spans="1:18" ht="21" customHeight="1" x14ac:dyDescent="0.25">
      <c r="A7" s="19" t="s">
        <v>38</v>
      </c>
      <c r="B7" s="20">
        <v>14500</v>
      </c>
      <c r="C7" s="20">
        <v>11200</v>
      </c>
      <c r="D7" s="20"/>
      <c r="E7" s="20">
        <v>4200</v>
      </c>
      <c r="F7" s="20">
        <v>1150</v>
      </c>
      <c r="G7" s="20">
        <v>1400</v>
      </c>
      <c r="H7" s="20">
        <v>900</v>
      </c>
      <c r="I7" s="20">
        <v>350</v>
      </c>
      <c r="J7" s="20">
        <v>700</v>
      </c>
      <c r="K7" s="20">
        <v>400</v>
      </c>
      <c r="L7" s="20">
        <v>38200</v>
      </c>
      <c r="M7" s="21">
        <f>IF(COUNT($B7:$K7)=0,"",קבועות!$B$28)</f>
        <v>11530</v>
      </c>
      <c r="N7" s="21">
        <f t="shared" ref="N7:N30" si="0">IF(COUNT($B7:$K7)=0,"",SUM($E7:$K7)+$M7)</f>
        <v>20630</v>
      </c>
      <c r="O7" s="21">
        <f t="shared" ref="O7:O30" si="1">IF(COUNT($B7:$K7)=0,"",SUM($B7:$D7))</f>
        <v>25700</v>
      </c>
      <c r="P7" s="22">
        <f t="shared" ref="P7:P30" si="2">IF(COUNT($B7:$K7)=0,"",$O7-$N7)</f>
        <v>5070</v>
      </c>
      <c r="Q7" s="21" t="str">
        <f t="shared" ref="Q7:Q30" si="3">IF(OR(NOT(ISNUMBER($L7)),NOT(ISNUMBER($L6))),"",$P7-($L7-$L6))</f>
        <v/>
      </c>
      <c r="R7" s="23"/>
    </row>
    <row r="8" spans="1:18" ht="21" customHeight="1" x14ac:dyDescent="0.25">
      <c r="A8" s="19" t="s">
        <v>39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 t="str">
        <f>IF(COUNT($B8:$K8)=0,"",קבועות!$B$28)</f>
        <v/>
      </c>
      <c r="N8" s="21" t="str">
        <f t="shared" si="0"/>
        <v/>
      </c>
      <c r="O8" s="21" t="str">
        <f t="shared" si="1"/>
        <v/>
      </c>
      <c r="P8" s="22" t="str">
        <f t="shared" si="2"/>
        <v/>
      </c>
      <c r="Q8" s="21" t="str">
        <f t="shared" si="3"/>
        <v/>
      </c>
    </row>
    <row r="9" spans="1:18" ht="21" customHeight="1" x14ac:dyDescent="0.25">
      <c r="A9" s="19" t="s">
        <v>40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 t="str">
        <f>IF(COUNT($B9:$K9)=0,"",קבועות!$B$28)</f>
        <v/>
      </c>
      <c r="N9" s="21" t="str">
        <f t="shared" si="0"/>
        <v/>
      </c>
      <c r="O9" s="21" t="str">
        <f t="shared" si="1"/>
        <v/>
      </c>
      <c r="P9" s="22" t="str">
        <f t="shared" si="2"/>
        <v/>
      </c>
      <c r="Q9" s="21" t="str">
        <f t="shared" si="3"/>
        <v/>
      </c>
    </row>
    <row r="10" spans="1:18" ht="21" customHeight="1" x14ac:dyDescent="0.25">
      <c r="A10" s="19" t="s">
        <v>41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 t="str">
        <f>IF(COUNT($B10:$K10)=0,"",קבועות!$B$28)</f>
        <v/>
      </c>
      <c r="N10" s="21" t="str">
        <f t="shared" si="0"/>
        <v/>
      </c>
      <c r="O10" s="21" t="str">
        <f t="shared" si="1"/>
        <v/>
      </c>
      <c r="P10" s="22" t="str">
        <f t="shared" si="2"/>
        <v/>
      </c>
      <c r="Q10" s="21" t="str">
        <f t="shared" si="3"/>
        <v/>
      </c>
    </row>
    <row r="11" spans="1:18" ht="21" customHeight="1" x14ac:dyDescent="0.25">
      <c r="A11" s="19" t="s">
        <v>42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 t="str">
        <f>IF(COUNT($B11:$K11)=0,"",קבועות!$B$28)</f>
        <v/>
      </c>
      <c r="N11" s="21" t="str">
        <f t="shared" si="0"/>
        <v/>
      </c>
      <c r="O11" s="21" t="str">
        <f t="shared" si="1"/>
        <v/>
      </c>
      <c r="P11" s="22" t="str">
        <f t="shared" si="2"/>
        <v/>
      </c>
      <c r="Q11" s="21" t="str">
        <f t="shared" si="3"/>
        <v/>
      </c>
    </row>
    <row r="12" spans="1:18" ht="21" customHeight="1" x14ac:dyDescent="0.25">
      <c r="A12" s="19" t="s">
        <v>43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1" t="str">
        <f>IF(COUNT($B12:$K12)=0,"",קבועות!$B$28)</f>
        <v/>
      </c>
      <c r="N12" s="21" t="str">
        <f t="shared" si="0"/>
        <v/>
      </c>
      <c r="O12" s="21" t="str">
        <f t="shared" si="1"/>
        <v/>
      </c>
      <c r="P12" s="22" t="str">
        <f t="shared" si="2"/>
        <v/>
      </c>
      <c r="Q12" s="21" t="str">
        <f t="shared" si="3"/>
        <v/>
      </c>
    </row>
    <row r="13" spans="1:18" ht="21" customHeight="1" x14ac:dyDescent="0.25">
      <c r="A13" s="19" t="s">
        <v>44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 t="str">
        <f>IF(COUNT($B13:$K13)=0,"",קבועות!$B$28)</f>
        <v/>
      </c>
      <c r="N13" s="21" t="str">
        <f t="shared" si="0"/>
        <v/>
      </c>
      <c r="O13" s="21" t="str">
        <f t="shared" si="1"/>
        <v/>
      </c>
      <c r="P13" s="22" t="str">
        <f t="shared" si="2"/>
        <v/>
      </c>
      <c r="Q13" s="21" t="str">
        <f t="shared" si="3"/>
        <v/>
      </c>
    </row>
    <row r="14" spans="1:18" ht="21" customHeight="1" x14ac:dyDescent="0.25">
      <c r="A14" s="19" t="s">
        <v>45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 t="str">
        <f>IF(COUNT($B14:$K14)=0,"",קבועות!$B$28)</f>
        <v/>
      </c>
      <c r="N14" s="21" t="str">
        <f t="shared" si="0"/>
        <v/>
      </c>
      <c r="O14" s="21" t="str">
        <f t="shared" si="1"/>
        <v/>
      </c>
      <c r="P14" s="22" t="str">
        <f t="shared" si="2"/>
        <v/>
      </c>
      <c r="Q14" s="21" t="str">
        <f t="shared" si="3"/>
        <v/>
      </c>
    </row>
    <row r="15" spans="1:18" ht="21" customHeight="1" x14ac:dyDescent="0.25">
      <c r="A15" s="19" t="s">
        <v>46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 t="str">
        <f>IF(COUNT($B15:$K15)=0,"",קבועות!$B$28)</f>
        <v/>
      </c>
      <c r="N15" s="21" t="str">
        <f t="shared" si="0"/>
        <v/>
      </c>
      <c r="O15" s="21" t="str">
        <f t="shared" si="1"/>
        <v/>
      </c>
      <c r="P15" s="22" t="str">
        <f t="shared" si="2"/>
        <v/>
      </c>
      <c r="Q15" s="21" t="str">
        <f t="shared" si="3"/>
        <v/>
      </c>
    </row>
    <row r="16" spans="1:18" ht="21" customHeight="1" x14ac:dyDescent="0.25">
      <c r="A16" s="19" t="s">
        <v>47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 t="str">
        <f>IF(COUNT($B16:$K16)=0,"",קבועות!$B$28)</f>
        <v/>
      </c>
      <c r="N16" s="21" t="str">
        <f t="shared" si="0"/>
        <v/>
      </c>
      <c r="O16" s="21" t="str">
        <f t="shared" si="1"/>
        <v/>
      </c>
      <c r="P16" s="22" t="str">
        <f t="shared" si="2"/>
        <v/>
      </c>
      <c r="Q16" s="21" t="str">
        <f t="shared" si="3"/>
        <v/>
      </c>
    </row>
    <row r="17" spans="1:17" ht="21" customHeight="1" x14ac:dyDescent="0.25">
      <c r="A17" s="19" t="s">
        <v>48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 t="str">
        <f>IF(COUNT($B17:$K17)=0,"",קבועות!$B$28)</f>
        <v/>
      </c>
      <c r="N17" s="21" t="str">
        <f t="shared" si="0"/>
        <v/>
      </c>
      <c r="O17" s="21" t="str">
        <f t="shared" si="1"/>
        <v/>
      </c>
      <c r="P17" s="22" t="str">
        <f t="shared" si="2"/>
        <v/>
      </c>
      <c r="Q17" s="21" t="str">
        <f t="shared" si="3"/>
        <v/>
      </c>
    </row>
    <row r="18" spans="1:17" ht="21" customHeight="1" x14ac:dyDescent="0.25">
      <c r="A18" s="19" t="s">
        <v>49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 t="str">
        <f>IF(COUNT($B18:$K18)=0,"",קבועות!$B$28)</f>
        <v/>
      </c>
      <c r="N18" s="21" t="str">
        <f t="shared" si="0"/>
        <v/>
      </c>
      <c r="O18" s="21" t="str">
        <f t="shared" si="1"/>
        <v/>
      </c>
      <c r="P18" s="22" t="str">
        <f t="shared" si="2"/>
        <v/>
      </c>
      <c r="Q18" s="21" t="str">
        <f t="shared" si="3"/>
        <v/>
      </c>
    </row>
    <row r="19" spans="1:17" ht="21" customHeight="1" x14ac:dyDescent="0.25">
      <c r="A19" s="19" t="s">
        <v>50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 t="str">
        <f>IF(COUNT($B19:$K19)=0,"",קבועות!$B$28)</f>
        <v/>
      </c>
      <c r="N19" s="21" t="str">
        <f t="shared" si="0"/>
        <v/>
      </c>
      <c r="O19" s="21" t="str">
        <f t="shared" si="1"/>
        <v/>
      </c>
      <c r="P19" s="22" t="str">
        <f t="shared" si="2"/>
        <v/>
      </c>
      <c r="Q19" s="21" t="str">
        <f t="shared" si="3"/>
        <v/>
      </c>
    </row>
    <row r="20" spans="1:17" ht="21" customHeight="1" x14ac:dyDescent="0.25">
      <c r="A20" s="19" t="s">
        <v>51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 t="str">
        <f>IF(COUNT($B20:$K20)=0,"",קבועות!$B$28)</f>
        <v/>
      </c>
      <c r="N20" s="21" t="str">
        <f t="shared" si="0"/>
        <v/>
      </c>
      <c r="O20" s="21" t="str">
        <f t="shared" si="1"/>
        <v/>
      </c>
      <c r="P20" s="22" t="str">
        <f t="shared" si="2"/>
        <v/>
      </c>
      <c r="Q20" s="21" t="str">
        <f t="shared" si="3"/>
        <v/>
      </c>
    </row>
    <row r="21" spans="1:17" ht="21" customHeight="1" x14ac:dyDescent="0.25">
      <c r="A21" s="19" t="s">
        <v>52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 t="str">
        <f>IF(COUNT($B21:$K21)=0,"",קבועות!$B$28)</f>
        <v/>
      </c>
      <c r="N21" s="21" t="str">
        <f t="shared" si="0"/>
        <v/>
      </c>
      <c r="O21" s="21" t="str">
        <f t="shared" si="1"/>
        <v/>
      </c>
      <c r="P21" s="22" t="str">
        <f t="shared" si="2"/>
        <v/>
      </c>
      <c r="Q21" s="21" t="str">
        <f t="shared" si="3"/>
        <v/>
      </c>
    </row>
    <row r="22" spans="1:17" ht="21" customHeight="1" x14ac:dyDescent="0.25">
      <c r="A22" s="19" t="s">
        <v>53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 t="str">
        <f>IF(COUNT($B22:$K22)=0,"",קבועות!$B$28)</f>
        <v/>
      </c>
      <c r="N22" s="21" t="str">
        <f t="shared" si="0"/>
        <v/>
      </c>
      <c r="O22" s="21" t="str">
        <f t="shared" si="1"/>
        <v/>
      </c>
      <c r="P22" s="22" t="str">
        <f t="shared" si="2"/>
        <v/>
      </c>
      <c r="Q22" s="21" t="str">
        <f t="shared" si="3"/>
        <v/>
      </c>
    </row>
    <row r="23" spans="1:17" ht="21" customHeight="1" x14ac:dyDescent="0.25">
      <c r="A23" s="19" t="s">
        <v>54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 t="str">
        <f>IF(COUNT($B23:$K23)=0,"",קבועות!$B$28)</f>
        <v/>
      </c>
      <c r="N23" s="21" t="str">
        <f t="shared" si="0"/>
        <v/>
      </c>
      <c r="O23" s="21" t="str">
        <f t="shared" si="1"/>
        <v/>
      </c>
      <c r="P23" s="22" t="str">
        <f t="shared" si="2"/>
        <v/>
      </c>
      <c r="Q23" s="21" t="str">
        <f t="shared" si="3"/>
        <v/>
      </c>
    </row>
    <row r="24" spans="1:17" ht="21" customHeight="1" x14ac:dyDescent="0.25">
      <c r="A24" s="19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 t="str">
        <f>IF(COUNT($B24:$K24)=0,"",קבועות!$B$28)</f>
        <v/>
      </c>
      <c r="N24" s="21" t="str">
        <f t="shared" si="0"/>
        <v/>
      </c>
      <c r="O24" s="21" t="str">
        <f t="shared" si="1"/>
        <v/>
      </c>
      <c r="P24" s="22" t="str">
        <f t="shared" si="2"/>
        <v/>
      </c>
      <c r="Q24" s="21" t="str">
        <f t="shared" si="3"/>
        <v/>
      </c>
    </row>
    <row r="25" spans="1:17" ht="21" customHeight="1" x14ac:dyDescent="0.25">
      <c r="A25" s="19" t="s">
        <v>56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 t="str">
        <f>IF(COUNT($B25:$K25)=0,"",קבועות!$B$28)</f>
        <v/>
      </c>
      <c r="N25" s="21" t="str">
        <f t="shared" si="0"/>
        <v/>
      </c>
      <c r="O25" s="21" t="str">
        <f t="shared" si="1"/>
        <v/>
      </c>
      <c r="P25" s="22" t="str">
        <f t="shared" si="2"/>
        <v/>
      </c>
      <c r="Q25" s="21" t="str">
        <f t="shared" si="3"/>
        <v/>
      </c>
    </row>
    <row r="26" spans="1:17" ht="21" customHeight="1" x14ac:dyDescent="0.25">
      <c r="A26" s="19" t="s">
        <v>57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 t="str">
        <f>IF(COUNT($B26:$K26)=0,"",קבועות!$B$28)</f>
        <v/>
      </c>
      <c r="N26" s="21" t="str">
        <f t="shared" si="0"/>
        <v/>
      </c>
      <c r="O26" s="21" t="str">
        <f t="shared" si="1"/>
        <v/>
      </c>
      <c r="P26" s="22" t="str">
        <f t="shared" si="2"/>
        <v/>
      </c>
      <c r="Q26" s="21" t="str">
        <f t="shared" si="3"/>
        <v/>
      </c>
    </row>
    <row r="27" spans="1:17" ht="21" customHeight="1" x14ac:dyDescent="0.25">
      <c r="A27" s="19" t="s">
        <v>58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 t="str">
        <f>IF(COUNT($B27:$K27)=0,"",קבועות!$B$28)</f>
        <v/>
      </c>
      <c r="N27" s="21" t="str">
        <f t="shared" si="0"/>
        <v/>
      </c>
      <c r="O27" s="21" t="str">
        <f t="shared" si="1"/>
        <v/>
      </c>
      <c r="P27" s="22" t="str">
        <f t="shared" si="2"/>
        <v/>
      </c>
      <c r="Q27" s="21" t="str">
        <f t="shared" si="3"/>
        <v/>
      </c>
    </row>
    <row r="28" spans="1:17" ht="21" customHeight="1" x14ac:dyDescent="0.25">
      <c r="A28" s="19" t="s">
        <v>59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 t="str">
        <f>IF(COUNT($B28:$K28)=0,"",קבועות!$B$28)</f>
        <v/>
      </c>
      <c r="N28" s="21" t="str">
        <f t="shared" si="0"/>
        <v/>
      </c>
      <c r="O28" s="21" t="str">
        <f t="shared" si="1"/>
        <v/>
      </c>
      <c r="P28" s="22" t="str">
        <f t="shared" si="2"/>
        <v/>
      </c>
      <c r="Q28" s="21" t="str">
        <f t="shared" si="3"/>
        <v/>
      </c>
    </row>
    <row r="29" spans="1:17" ht="21" customHeight="1" x14ac:dyDescent="0.25">
      <c r="A29" s="19" t="s">
        <v>60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 t="str">
        <f>IF(COUNT($B29:$K29)=0,"",קבועות!$B$28)</f>
        <v/>
      </c>
      <c r="N29" s="21" t="str">
        <f t="shared" si="0"/>
        <v/>
      </c>
      <c r="O29" s="21" t="str">
        <f t="shared" si="1"/>
        <v/>
      </c>
      <c r="P29" s="22" t="str">
        <f t="shared" si="2"/>
        <v/>
      </c>
      <c r="Q29" s="21" t="str">
        <f t="shared" si="3"/>
        <v/>
      </c>
    </row>
    <row r="30" spans="1:17" ht="21" customHeight="1" x14ac:dyDescent="0.25">
      <c r="A30" s="19" t="s">
        <v>61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 t="str">
        <f>IF(COUNT($B30:$K30)=0,"",קבועות!$B$28)</f>
        <v/>
      </c>
      <c r="N30" s="21" t="str">
        <f t="shared" si="0"/>
        <v/>
      </c>
      <c r="O30" s="21" t="str">
        <f t="shared" si="1"/>
        <v/>
      </c>
      <c r="P30" s="22" t="str">
        <f t="shared" si="2"/>
        <v/>
      </c>
      <c r="Q30" s="21" t="str">
        <f t="shared" si="3"/>
        <v/>
      </c>
    </row>
    <row r="32" spans="1:17" x14ac:dyDescent="0.25">
      <c r="A32" s="8" t="s">
        <v>62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</sheetData>
  <mergeCells count="3">
    <mergeCell ref="A1:Q2"/>
    <mergeCell ref="A4:Q4"/>
    <mergeCell ref="A32:Q32"/>
  </mergeCells>
  <conditionalFormatting sqref="P7:P30">
    <cfRule type="cellIs" dxfId="6" priority="2" operator="lessThan">
      <formula>0</formula>
    </cfRule>
    <cfRule type="cellIs" dxfId="5" priority="3" operator="greaterThan">
      <formula>0</formula>
    </cfRule>
  </conditionalFormatting>
  <conditionalFormatting sqref="Q7:Q30">
    <cfRule type="expression" dxfId="4" priority="4">
      <formula>AND(ISNUMBER($Q7),ABS($Q7)&gt;300)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showGridLines="0" rightToLeft="1" zoomScaleNormal="100" workbookViewId="0">
      <selection activeCell="G6" sqref="G6"/>
    </sheetView>
  </sheetViews>
  <sheetFormatPr defaultColWidth="8.7109375" defaultRowHeight="15" x14ac:dyDescent="0.25"/>
  <cols>
    <col min="1" max="1" width="20" customWidth="1"/>
    <col min="2" max="2" width="15" customWidth="1"/>
    <col min="3" max="3" width="17" customWidth="1"/>
    <col min="4" max="4" width="12" customWidth="1"/>
  </cols>
  <sheetData>
    <row r="1" spans="1:4" ht="33.75" customHeight="1" x14ac:dyDescent="0.25">
      <c r="A1" s="7" t="s">
        <v>63</v>
      </c>
      <c r="B1" s="7"/>
      <c r="C1" s="7"/>
      <c r="D1" s="7"/>
    </row>
    <row r="2" spans="1:4" ht="13.5" customHeight="1" x14ac:dyDescent="0.25">
      <c r="A2" s="7"/>
      <c r="B2" s="7"/>
      <c r="C2" s="7"/>
      <c r="D2" s="7"/>
    </row>
    <row r="4" spans="1:4" ht="25.5" customHeight="1" x14ac:dyDescent="0.25">
      <c r="A4" s="24" t="s">
        <v>64</v>
      </c>
      <c r="B4" s="25" t="s">
        <v>38</v>
      </c>
    </row>
    <row r="6" spans="1:4" ht="21.75" customHeight="1" x14ac:dyDescent="0.25">
      <c r="A6" s="6" t="s">
        <v>65</v>
      </c>
      <c r="B6" s="6"/>
      <c r="C6" s="6" t="s">
        <v>66</v>
      </c>
      <c r="D6" s="6"/>
    </row>
    <row r="7" spans="1:4" ht="39.75" customHeight="1" x14ac:dyDescent="0.25">
      <c r="A7" s="5">
        <f>IFERROR(INDEX(חודשי!$O$7:$O$30,MATCH($B$4,חודשי!$A$7:$A$30,0)),0)</f>
        <v>25700</v>
      </c>
      <c r="B7" s="5"/>
      <c r="C7" s="4">
        <f>IFERROR(INDEX(חודשי!$N$7:$N$30,MATCH($B$4,חודשי!$A$7:$A$30,0)),0)</f>
        <v>20630</v>
      </c>
      <c r="D7" s="4"/>
    </row>
    <row r="8" spans="1:4" ht="7.5" customHeight="1" x14ac:dyDescent="0.25">
      <c r="A8" s="3"/>
      <c r="B8" s="3"/>
      <c r="C8" s="3"/>
      <c r="D8" s="3"/>
    </row>
    <row r="9" spans="1:4" ht="7.5" customHeight="1" x14ac:dyDescent="0.25"/>
    <row r="10" spans="1:4" ht="21.75" customHeight="1" x14ac:dyDescent="0.25">
      <c r="A10" s="6" t="s">
        <v>36</v>
      </c>
      <c r="B10" s="6"/>
      <c r="C10" s="6" t="s">
        <v>67</v>
      </c>
      <c r="D10" s="6"/>
    </row>
    <row r="11" spans="1:4" ht="39.75" customHeight="1" x14ac:dyDescent="0.25">
      <c r="A11" s="2">
        <f>IFERROR(INDEX(חודשי!$P$7:$P$30,MATCH($B$4,חודשי!$A$7:$A$30,0)),0)</f>
        <v>5070</v>
      </c>
      <c r="B11" s="2"/>
      <c r="C11" s="1">
        <f>IFERROR(IFERROR(INDEX(חודשי!$P$7:$P$30,MATCH($B$4,חודשי!$A$7:$A$30,0)),0)/IFERROR(INDEX(חודשי!$O$7:$O$30,MATCH($B$4,חודשי!$A$7:$A$30,0)),0),0)</f>
        <v>0.19727626459143968</v>
      </c>
      <c r="D11" s="1"/>
    </row>
    <row r="12" spans="1:4" ht="7.5" customHeight="1" x14ac:dyDescent="0.25">
      <c r="A12" s="3"/>
      <c r="B12" s="3"/>
      <c r="C12" s="3"/>
      <c r="D12" s="3"/>
    </row>
    <row r="14" spans="1:4" ht="25.5" customHeight="1" x14ac:dyDescent="0.25">
      <c r="A14" s="26" t="s">
        <v>68</v>
      </c>
    </row>
    <row r="15" spans="1:4" ht="21" customHeight="1" x14ac:dyDescent="0.25">
      <c r="A15" s="27" t="s">
        <v>69</v>
      </c>
      <c r="B15" s="28">
        <f>IFERROR(INDEX(חודשי!$M$7:$M$30,MATCH($B$4,חודשי!$A$7:$A$30,0)),0)</f>
        <v>11530</v>
      </c>
      <c r="C15" s="29">
        <f>IFERROR(B15/IFERROR(INDEX(חודשי!$N$7:$N$30,MATCH($B$4,חודשי!$A$7:$A$30,0)),0),0)</f>
        <v>0.55889481337857494</v>
      </c>
      <c r="D15" s="30"/>
    </row>
    <row r="16" spans="1:4" ht="21" customHeight="1" x14ac:dyDescent="0.25">
      <c r="A16" s="27" t="s">
        <v>70</v>
      </c>
      <c r="B16" s="28">
        <f>IFERROR(INDEX(חודשי!$N$7:$N$30,MATCH($B$4,חודשי!$A$7:$A$30,0)),0)-IFERROR(INDEX(חודשי!$M$7:$M$30,MATCH($B$4,חודשי!$A$7:$A$30,0)),0)</f>
        <v>9100</v>
      </c>
      <c r="C16" s="29">
        <f>IFERROR(B16/IFERROR(INDEX(חודשי!$N$7:$N$30,MATCH($B$4,חודשי!$A$7:$A$30,0)),0),0)</f>
        <v>0.44110518662142512</v>
      </c>
      <c r="D16" s="30"/>
    </row>
    <row r="18" spans="1:4" ht="21" customHeight="1" x14ac:dyDescent="0.25">
      <c r="A18" s="31" t="s">
        <v>37</v>
      </c>
      <c r="B18" s="28" t="str">
        <f>IFERROR(INDEX(חודשי!$Q$7:$Q$30,MATCH($B$4,חודשי!$A$7:$A$30,0)),"")</f>
        <v/>
      </c>
      <c r="C18" s="32" t="str">
        <f>IF(NOT(ISNUMBER(B18)),"אין נתון",IF(ABS(B18)&lt;=300,"תקין","לבדוק — חסרה תנועה"))</f>
        <v>אין נתון</v>
      </c>
      <c r="D18" s="30"/>
    </row>
    <row r="20" spans="1:4" ht="27.75" customHeight="1" x14ac:dyDescent="0.25">
      <c r="A20" s="26" t="s">
        <v>71</v>
      </c>
    </row>
    <row r="21" spans="1:4" ht="24" customHeight="1" x14ac:dyDescent="0.25">
      <c r="A21" s="33" t="s">
        <v>72</v>
      </c>
      <c r="B21" s="33" t="s">
        <v>73</v>
      </c>
      <c r="C21" s="33" t="s">
        <v>74</v>
      </c>
      <c r="D21" s="33" t="s">
        <v>75</v>
      </c>
    </row>
    <row r="22" spans="1:4" ht="21" customHeight="1" x14ac:dyDescent="0.25">
      <c r="A22" s="27" t="s">
        <v>26</v>
      </c>
      <c r="B22" s="34">
        <f>IFERROR(INDEX(חודשי!$E$7:$E$30,MATCH($B$4,חודשי!$A$7:$A$30,0)),0)</f>
        <v>4200</v>
      </c>
      <c r="C22" s="34">
        <f>IFERROR(AVERAGE(חודשי!$E$7:$E$30),0)</f>
        <v>4200</v>
      </c>
      <c r="D22" s="35">
        <f t="shared" ref="D22:D28" si="0">IFERROR(B22/C22-1,0)</f>
        <v>0</v>
      </c>
    </row>
    <row r="23" spans="1:4" ht="21" customHeight="1" x14ac:dyDescent="0.25">
      <c r="A23" s="27" t="s">
        <v>27</v>
      </c>
      <c r="B23" s="34">
        <f>IFERROR(INDEX(חודשי!$F$7:$F$30,MATCH($B$4,חודשי!$A$7:$A$30,0)),0)</f>
        <v>1150</v>
      </c>
      <c r="C23" s="34">
        <f>IFERROR(AVERAGE(חודשי!$F$7:$F$30),0)</f>
        <v>1150</v>
      </c>
      <c r="D23" s="35">
        <f t="shared" si="0"/>
        <v>0</v>
      </c>
    </row>
    <row r="24" spans="1:4" ht="21" customHeight="1" x14ac:dyDescent="0.25">
      <c r="A24" s="27" t="s">
        <v>28</v>
      </c>
      <c r="B24" s="34">
        <f>IFERROR(INDEX(חודשי!$G$7:$G$30,MATCH($B$4,חודשי!$A$7:$A$30,0)),0)</f>
        <v>1400</v>
      </c>
      <c r="C24" s="34">
        <f>IFERROR(AVERAGE(חודשי!$G$7:$G$30),0)</f>
        <v>1400</v>
      </c>
      <c r="D24" s="35">
        <f t="shared" si="0"/>
        <v>0</v>
      </c>
    </row>
    <row r="25" spans="1:4" ht="21" customHeight="1" x14ac:dyDescent="0.25">
      <c r="A25" s="27" t="s">
        <v>29</v>
      </c>
      <c r="B25" s="34">
        <f>IFERROR(INDEX(חודשי!$H$7:$H$30,MATCH($B$4,חודשי!$A$7:$A$30,0)),0)</f>
        <v>900</v>
      </c>
      <c r="C25" s="34">
        <f>IFERROR(AVERAGE(חודשי!$H$7:$H$30),0)</f>
        <v>900</v>
      </c>
      <c r="D25" s="35">
        <f t="shared" si="0"/>
        <v>0</v>
      </c>
    </row>
    <row r="26" spans="1:4" ht="21" customHeight="1" x14ac:dyDescent="0.25">
      <c r="A26" s="27" t="s">
        <v>30</v>
      </c>
      <c r="B26" s="34">
        <f>IFERROR(INDEX(חודשי!$I$7:$I$30,MATCH($B$4,חודשי!$A$7:$A$30,0)),0)</f>
        <v>350</v>
      </c>
      <c r="C26" s="34">
        <f>IFERROR(AVERAGE(חודשי!$I$7:$I$30),0)</f>
        <v>350</v>
      </c>
      <c r="D26" s="35">
        <f t="shared" si="0"/>
        <v>0</v>
      </c>
    </row>
    <row r="27" spans="1:4" ht="21" customHeight="1" x14ac:dyDescent="0.25">
      <c r="A27" s="27" t="s">
        <v>31</v>
      </c>
      <c r="B27" s="34">
        <f>IFERROR(INDEX(חודשי!$J$7:$J$30,MATCH($B$4,חודשי!$A$7:$A$30,0)),0)</f>
        <v>700</v>
      </c>
      <c r="C27" s="34">
        <f>IFERROR(AVERAGE(חודשי!$J$7:$J$30),0)</f>
        <v>700</v>
      </c>
      <c r="D27" s="35">
        <f t="shared" si="0"/>
        <v>0</v>
      </c>
    </row>
    <row r="28" spans="1:4" ht="21" customHeight="1" x14ac:dyDescent="0.25">
      <c r="A28" s="27" t="s">
        <v>32</v>
      </c>
      <c r="B28" s="34">
        <f>IFERROR(INDEX(חודשי!$K$7:$K$30,MATCH($B$4,חודשי!$A$7:$A$30,0)),0)</f>
        <v>400</v>
      </c>
      <c r="C28" s="34">
        <f>IFERROR(AVERAGE(חודשי!$K$7:$K$30),0)</f>
        <v>400</v>
      </c>
      <c r="D28" s="35">
        <f t="shared" si="0"/>
        <v>0</v>
      </c>
    </row>
    <row r="30" spans="1:4" x14ac:dyDescent="0.25">
      <c r="A30" s="8" t="s">
        <v>76</v>
      </c>
      <c r="B30" s="8"/>
      <c r="C30" s="8"/>
      <c r="D30" s="8"/>
    </row>
  </sheetData>
  <mergeCells count="14">
    <mergeCell ref="A12:B12"/>
    <mergeCell ref="C12:D12"/>
    <mergeCell ref="A30:D30"/>
    <mergeCell ref="A8:B8"/>
    <mergeCell ref="C8:D8"/>
    <mergeCell ref="A10:B10"/>
    <mergeCell ref="C10:D10"/>
    <mergeCell ref="A11:B11"/>
    <mergeCell ref="C11:D11"/>
    <mergeCell ref="A1:D2"/>
    <mergeCell ref="A6:B6"/>
    <mergeCell ref="C6:D6"/>
    <mergeCell ref="A7:B7"/>
    <mergeCell ref="C7:D7"/>
  </mergeCells>
  <conditionalFormatting sqref="C18">
    <cfRule type="cellIs" dxfId="3" priority="2" operator="equal">
      <formula>"תקין"</formula>
    </cfRule>
    <cfRule type="cellIs" dxfId="2" priority="3" operator="equal">
      <formula>"לבדוק — חסרה תנועה"</formula>
    </cfRule>
  </conditionalFormatting>
  <conditionalFormatting sqref="D22:D28">
    <cfRule type="cellIs" dxfId="1" priority="4" operator="greaterThan">
      <formula>0.3</formula>
    </cfRule>
    <cfRule type="cellIs" dxfId="0" priority="5" operator="lessThan">
      <formula>-0.15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0000000}">
          <x14:formula1>
            <xm:f>חודשי!$A$7:$A$30</xm:f>
          </x14:formula1>
          <x14:formula2>
            <xm:f>0</xm:f>
          </x14:formula2>
          <xm:sqref>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ברוכים הבאים</vt:lpstr>
      <vt:lpstr>קבועות</vt:lpstr>
      <vt:lpstr>חודשי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Eyal Bardugo</cp:lastModifiedBy>
  <cp:revision>1</cp:revision>
  <dcterms:created xsi:type="dcterms:W3CDTF">2026-08-16T16:20:16Z</dcterms:created>
  <dcterms:modified xsi:type="dcterms:W3CDTF">2026-08-16T17:09:54Z</dcterms:modified>
  <dc:language>en-US</dc:language>
</cp:coreProperties>
</file>