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לסקירה\"/>
    </mc:Choice>
  </mc:AlternateContent>
  <xr:revisionPtr revIDLastSave="0" documentId="13_ncr:1_{16DA89EC-20F2-4127-A037-15C76D79A8A0}" xr6:coauthVersionLast="47" xr6:coauthVersionMax="47" xr10:uidLastSave="{00000000-0000-0000-0000-000000000000}"/>
  <bookViews>
    <workbookView xWindow="-120" yWindow="-120" windowWidth="29040" windowHeight="15720" xr2:uid="{457E8B09-1EE7-4C10-BD62-68AAEE1D11A6}"/>
  </bookViews>
  <sheets>
    <sheet name="ברוכים הבאים" sheetId="6" r:id="rId1"/>
    <sheet name="דשבורד" sheetId="2" r:id="rId2"/>
    <sheet name="לקוחות" sheetId="3" r:id="rId3"/>
    <sheet name="עסקאות" sheetId="4" r:id="rId4"/>
    <sheet name="משימות" sheetId="5" r:id="rId5"/>
    <sheet name="הגדרות" sheetId="1" r:id="rId6"/>
  </sheets>
  <externalReferences>
    <externalReference r:id="rId7"/>
  </externalReferences>
  <definedNames>
    <definedName name="_xlnm._FilterDatabase" localSheetId="2" hidden="1">לקוחות!$A$3:$I$53</definedName>
    <definedName name="_xlnm._FilterDatabase" localSheetId="4" hidden="1">משימות!$A$3:$I$53</definedName>
    <definedName name="_xlnm._FilterDatabase" localSheetId="3" hidden="1">עסקאות!$A$3:$K$53</definedName>
    <definedName name="OwnersList">[1]הגדרות!$B$2:$B$10</definedName>
    <definedName name="PriorityList">[1]הגדרות!$D$2:$D$10</definedName>
    <definedName name="ProjectsList">[1]הגדרות!$A$2:$A$10</definedName>
    <definedName name="StatusList">[1]הגדרות!$C$2:$C$10</definedName>
    <definedName name="ימי_עבודה_בשבוע">"הגדרות!$B$11"</definedName>
    <definedName name="מקור_הגעה">הגדרות!$C$4:$C$9</definedName>
    <definedName name="סטטוס_לקוח">הגדרות!$A$4:$A$6</definedName>
    <definedName name="סטטוס_משימה">הגדרות!$E$4:$E$6</definedName>
    <definedName name="סטטוס_עסקה">הגדרות!$F$4:$F$5</definedName>
    <definedName name="עדיפות_משימה">הגדרות!$D$4:$D$6</definedName>
    <definedName name="שכר_שעתי">"הגדרות!$B$9"</definedName>
    <definedName name="שלב_עסקה">הגדרות!$B$4:$B$8</definedName>
    <definedName name="שמות_לקוחות">לקוחות!$B$4:$B$53</definedName>
    <definedName name="שמות_עסקאות">עסקאות!$C$4:$C$53</definedName>
    <definedName name="שעות_יום_עבודה">"הגדרות!$B$10"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" i="2" l="1"/>
  <c r="H13" i="2"/>
  <c r="H12" i="2"/>
  <c r="H11" i="2"/>
  <c r="H10" i="2"/>
  <c r="B22" i="2"/>
  <c r="B21" i="2"/>
  <c r="B20" i="2"/>
  <c r="C14" i="2"/>
  <c r="B14" i="2"/>
  <c r="D13" i="2"/>
  <c r="C13" i="2"/>
  <c r="B13" i="2"/>
  <c r="D12" i="2"/>
  <c r="C12" i="2"/>
  <c r="B12" i="2"/>
  <c r="C11" i="2"/>
  <c r="B11" i="2"/>
  <c r="C10" i="2"/>
  <c r="B10" i="2"/>
  <c r="G5" i="2"/>
  <c r="C5" i="2"/>
  <c r="A5" i="2"/>
  <c r="H2" i="2"/>
  <c r="G2" i="2"/>
  <c r="F2" i="2"/>
  <c r="E2" i="2"/>
  <c r="H5" i="5"/>
  <c r="H6" i="5"/>
  <c r="H7" i="5"/>
  <c r="H8" i="5"/>
  <c r="H9" i="5"/>
  <c r="H10" i="5"/>
  <c r="H11" i="5"/>
  <c r="H12" i="5"/>
  <c r="H13" i="5"/>
  <c r="H14" i="5"/>
  <c r="H15" i="5"/>
  <c r="H16" i="5"/>
  <c r="H17" i="5"/>
  <c r="H18" i="5"/>
  <c r="H19" i="5"/>
  <c r="H20" i="5"/>
  <c r="H21" i="5"/>
  <c r="H22" i="5"/>
  <c r="H23" i="5"/>
  <c r="H24" i="5"/>
  <c r="H25" i="5"/>
  <c r="H26" i="5"/>
  <c r="H27" i="5"/>
  <c r="H28" i="5"/>
  <c r="H29" i="5"/>
  <c r="H30" i="5"/>
  <c r="H31" i="5"/>
  <c r="H32" i="5"/>
  <c r="H33" i="5"/>
  <c r="H34" i="5"/>
  <c r="H35" i="5"/>
  <c r="H36" i="5"/>
  <c r="H37" i="5"/>
  <c r="H38" i="5"/>
  <c r="H39" i="5"/>
  <c r="H40" i="5"/>
  <c r="H41" i="5"/>
  <c r="H42" i="5"/>
  <c r="H43" i="5"/>
  <c r="H44" i="5"/>
  <c r="H45" i="5"/>
  <c r="H46" i="5"/>
  <c r="H47" i="5"/>
  <c r="H48" i="5"/>
  <c r="H49" i="5"/>
  <c r="H50" i="5"/>
  <c r="H51" i="5"/>
  <c r="H52" i="5"/>
  <c r="H53" i="5"/>
  <c r="H4" i="5"/>
  <c r="A5" i="5"/>
  <c r="A6" i="5"/>
  <c r="A7" i="5"/>
  <c r="A8" i="5"/>
  <c r="A9" i="5"/>
  <c r="A10" i="5"/>
  <c r="A11" i="5"/>
  <c r="A12" i="5"/>
  <c r="A13" i="5"/>
  <c r="A14" i="5"/>
  <c r="A15" i="5"/>
  <c r="A16" i="5"/>
  <c r="A17" i="5"/>
  <c r="A18" i="5"/>
  <c r="A19" i="5"/>
  <c r="A20" i="5"/>
  <c r="A21" i="5"/>
  <c r="A22" i="5"/>
  <c r="A23" i="5"/>
  <c r="A24" i="5"/>
  <c r="A25" i="5"/>
  <c r="A26" i="5"/>
  <c r="A27" i="5"/>
  <c r="A28" i="5"/>
  <c r="A29" i="5"/>
  <c r="A30" i="5"/>
  <c r="A31" i="5"/>
  <c r="A32" i="5"/>
  <c r="A33" i="5"/>
  <c r="A34" i="5"/>
  <c r="A35" i="5"/>
  <c r="A36" i="5"/>
  <c r="A37" i="5"/>
  <c r="A38" i="5"/>
  <c r="A39" i="5"/>
  <c r="A40" i="5"/>
  <c r="A41" i="5"/>
  <c r="A42" i="5"/>
  <c r="A43" i="5"/>
  <c r="A44" i="5"/>
  <c r="A45" i="5"/>
  <c r="A46" i="5"/>
  <c r="A47" i="5"/>
  <c r="A48" i="5"/>
  <c r="A49" i="5"/>
  <c r="A50" i="5"/>
  <c r="A51" i="5"/>
  <c r="A52" i="5"/>
  <c r="A53" i="5"/>
  <c r="A4" i="5"/>
  <c r="G2" i="5"/>
  <c r="E2" i="5"/>
  <c r="C2" i="5"/>
  <c r="A2" i="5"/>
  <c r="H5" i="4"/>
  <c r="D11" i="2" s="1"/>
  <c r="H6" i="4"/>
  <c r="H7" i="4"/>
  <c r="H8" i="4"/>
  <c r="D10" i="2" s="1"/>
  <c r="H9" i="4"/>
  <c r="H10" i="4"/>
  <c r="D14" i="2" s="1"/>
  <c r="H11" i="4"/>
  <c r="H12" i="4"/>
  <c r="H13" i="4"/>
  <c r="H14" i="4"/>
  <c r="H15" i="4"/>
  <c r="H16" i="4"/>
  <c r="H17" i="4"/>
  <c r="H18" i="4"/>
  <c r="H19" i="4"/>
  <c r="H20" i="4"/>
  <c r="H21" i="4"/>
  <c r="H22" i="4"/>
  <c r="H23" i="4"/>
  <c r="H24" i="4"/>
  <c r="H25" i="4"/>
  <c r="H26" i="4"/>
  <c r="H27" i="4"/>
  <c r="H28" i="4"/>
  <c r="H29" i="4"/>
  <c r="H30" i="4"/>
  <c r="H31" i="4"/>
  <c r="H32" i="4"/>
  <c r="H33" i="4"/>
  <c r="H34" i="4"/>
  <c r="H35" i="4"/>
  <c r="H36" i="4"/>
  <c r="H37" i="4"/>
  <c r="H38" i="4"/>
  <c r="H39" i="4"/>
  <c r="H40" i="4"/>
  <c r="H41" i="4"/>
  <c r="H42" i="4"/>
  <c r="H43" i="4"/>
  <c r="H44" i="4"/>
  <c r="H45" i="4"/>
  <c r="H46" i="4"/>
  <c r="H47" i="4"/>
  <c r="H48" i="4"/>
  <c r="H49" i="4"/>
  <c r="H50" i="4"/>
  <c r="H51" i="4"/>
  <c r="H52" i="4"/>
  <c r="H53" i="4"/>
  <c r="H4" i="4"/>
  <c r="A5" i="4"/>
  <c r="A6" i="4"/>
  <c r="A7" i="4"/>
  <c r="A8" i="4"/>
  <c r="A9" i="4"/>
  <c r="A10" i="4"/>
  <c r="A11" i="4"/>
  <c r="A12" i="4"/>
  <c r="A13" i="4"/>
  <c r="A14" i="4"/>
  <c r="A15" i="4"/>
  <c r="A16" i="4"/>
  <c r="A17" i="4"/>
  <c r="A18" i="4"/>
  <c r="A19" i="4"/>
  <c r="A20" i="4"/>
  <c r="A21" i="4"/>
  <c r="A22" i="4"/>
  <c r="A23" i="4"/>
  <c r="A24" i="4"/>
  <c r="A25" i="4"/>
  <c r="A26" i="4"/>
  <c r="A27" i="4"/>
  <c r="A28" i="4"/>
  <c r="A29" i="4"/>
  <c r="A30" i="4"/>
  <c r="A31" i="4"/>
  <c r="A32" i="4"/>
  <c r="A33" i="4"/>
  <c r="A34" i="4"/>
  <c r="A35" i="4"/>
  <c r="A36" i="4"/>
  <c r="A37" i="4"/>
  <c r="A38" i="4"/>
  <c r="A39" i="4"/>
  <c r="A40" i="4"/>
  <c r="A41" i="4"/>
  <c r="A42" i="4"/>
  <c r="A43" i="4"/>
  <c r="A44" i="4"/>
  <c r="A45" i="4"/>
  <c r="A46" i="4"/>
  <c r="A47" i="4"/>
  <c r="A48" i="4"/>
  <c r="A49" i="4"/>
  <c r="A50" i="4"/>
  <c r="A51" i="4"/>
  <c r="A52" i="4"/>
  <c r="A53" i="4"/>
  <c r="A4" i="4"/>
  <c r="G2" i="4"/>
  <c r="E2" i="4"/>
  <c r="C2" i="4"/>
  <c r="A2" i="4"/>
  <c r="A5" i="3"/>
  <c r="A6" i="3"/>
  <c r="A7" i="3"/>
  <c r="A8" i="3"/>
  <c r="A9" i="3"/>
  <c r="A10" i="3"/>
  <c r="A11" i="3"/>
  <c r="A12" i="3"/>
  <c r="A13" i="3"/>
  <c r="A14" i="3"/>
  <c r="A15" i="3"/>
  <c r="A16" i="3"/>
  <c r="A17" i="3"/>
  <c r="A18" i="3"/>
  <c r="A19" i="3"/>
  <c r="A20" i="3"/>
  <c r="A21" i="3"/>
  <c r="A22" i="3"/>
  <c r="A23" i="3"/>
  <c r="A24" i="3"/>
  <c r="A25" i="3"/>
  <c r="A26" i="3"/>
  <c r="A27" i="3"/>
  <c r="A28" i="3"/>
  <c r="A29" i="3"/>
  <c r="A30" i="3"/>
  <c r="A31" i="3"/>
  <c r="A32" i="3"/>
  <c r="A33" i="3"/>
  <c r="A34" i="3"/>
  <c r="A35" i="3"/>
  <c r="A36" i="3"/>
  <c r="A37" i="3"/>
  <c r="A38" i="3"/>
  <c r="A39" i="3"/>
  <c r="A40" i="3"/>
  <c r="A41" i="3"/>
  <c r="A42" i="3"/>
  <c r="A43" i="3"/>
  <c r="A44" i="3"/>
  <c r="A45" i="3"/>
  <c r="A46" i="3"/>
  <c r="A47" i="3"/>
  <c r="A48" i="3"/>
  <c r="A49" i="3"/>
  <c r="A50" i="3"/>
  <c r="A51" i="3"/>
  <c r="A52" i="3"/>
  <c r="A53" i="3"/>
  <c r="A4" i="3"/>
  <c r="G2" i="3"/>
  <c r="E2" i="3"/>
  <c r="C2" i="3"/>
  <c r="A2" i="3"/>
  <c r="H14" i="2" l="1"/>
  <c r="B15" i="2"/>
  <c r="C15" i="2"/>
  <c r="D15" i="2"/>
</calcChain>
</file>

<file path=xl/sharedStrings.xml><?xml version="1.0" encoding="utf-8"?>
<sst xmlns="http://schemas.openxmlformats.org/spreadsheetml/2006/main" count="310" uniqueCount="210">
  <si>
    <t>⚙️ הגדרות מערכת</t>
  </si>
  <si>
    <t>סטטוס לקוח</t>
  </si>
  <si>
    <t>שלב עסקה</t>
  </si>
  <si>
    <t>מקור הגעה</t>
  </si>
  <si>
    <t>עדיפות משימה</t>
  </si>
  <si>
    <t>סטטוס משימה</t>
  </si>
  <si>
    <t>סטטוס עסקה</t>
  </si>
  <si>
    <t>ליד</t>
  </si>
  <si>
    <t>פעיל</t>
  </si>
  <si>
    <t>לא פעיל</t>
  </si>
  <si>
    <t>הצעת מחיר</t>
  </si>
  <si>
    <t>משא ומתן</t>
  </si>
  <si>
    <t>סגירה</t>
  </si>
  <si>
    <t>אבוד</t>
  </si>
  <si>
    <t>המלצה</t>
  </si>
  <si>
    <t>אתר אינטרנט</t>
  </si>
  <si>
    <t>רשתות חברתיות</t>
  </si>
  <si>
    <t>פרסום</t>
  </si>
  <si>
    <t>נטוורקינג</t>
  </si>
  <si>
    <t>אחר</t>
  </si>
  <si>
    <t>גבוהה</t>
  </si>
  <si>
    <t>בינונית</t>
  </si>
  <si>
    <t>נמוכה</t>
  </si>
  <si>
    <t>לביצוע</t>
  </si>
  <si>
    <t>בתהליך</t>
  </si>
  <si>
    <t>הושלם</t>
  </si>
  <si>
    <t>פתוחה</t>
  </si>
  <si>
    <t>סגורה</t>
  </si>
  <si>
    <t>👥 ניהול לקוחות ואנשי קשר</t>
  </si>
  <si>
    <t>מזהה</t>
  </si>
  <si>
    <t>שם מלא</t>
  </si>
  <si>
    <t>חברה</t>
  </si>
  <si>
    <t>📞 טלפון</t>
  </si>
  <si>
    <t>📧 אימייל</t>
  </si>
  <si>
    <t>סטטוס</t>
  </si>
  <si>
    <t>תאריך יצירה</t>
  </si>
  <si>
    <t>הערות</t>
  </si>
  <si>
    <t>💰 ניהול עסקאות</t>
  </si>
  <si>
    <t>לקוח</t>
  </si>
  <si>
    <t>תיאור העסקה</t>
  </si>
  <si>
    <t>סכום (₪)</t>
  </si>
  <si>
    <t>שלב</t>
  </si>
  <si>
    <t>סיכויי סגירה</t>
  </si>
  <si>
    <t>סכום משוקלל</t>
  </si>
  <si>
    <t>תאריך סגירה צפוי</t>
  </si>
  <si>
    <t>✅ ניהול משימות ומעקב</t>
  </si>
  <si>
    <t>עסקה מקושרת</t>
  </si>
  <si>
    <t>תיאור משימה</t>
  </si>
  <si>
    <t>עדיפות</t>
  </si>
  <si>
    <t>תאריך יעד</t>
  </si>
  <si>
    <t>ימים שנותרו</t>
  </si>
  <si>
    <t>🏠 דשבורד CRM</t>
  </si>
  <si>
    <t>👥 סה"כ לקוחות</t>
  </si>
  <si>
    <t>💰 עסקאות פתוחות</t>
  </si>
  <si>
    <t>₪ סכום עסקאות פתוחות</t>
  </si>
  <si>
    <t>📊 סיכום Pipeline עסקאות</t>
  </si>
  <si>
    <t>מספר עסקאות</t>
  </si>
  <si>
    <t>סכום כולל</t>
  </si>
  <si>
    <t>סה"כ</t>
  </si>
  <si>
    <t>👥 פילוח לקוחות לפי סטטוס</t>
  </si>
  <si>
    <t>מספר לקוחות</t>
  </si>
  <si>
    <t>דני כהן</t>
  </si>
  <si>
    <t>כהן ובניו</t>
  </si>
  <si>
    <t>050-1234567</t>
  </si>
  <si>
    <t>dani@cohen.co.il</t>
  </si>
  <si>
    <t>שרה לוי</t>
  </si>
  <si>
    <t>לוי עיצובים</t>
  </si>
  <si>
    <t>052-9876543</t>
  </si>
  <si>
    <t>sara@levi.com</t>
  </si>
  <si>
    <t>יוסי אברהם</t>
  </si>
  <si>
    <t>054-5551234</t>
  </si>
  <si>
    <t>yossi@gmail.com</t>
  </si>
  <si>
    <t>מיכל ברק</t>
  </si>
  <si>
    <t>ברק טכנולוגיות</t>
  </si>
  <si>
    <t>053-7778888</t>
  </si>
  <si>
    <t>michal@barak.tech</t>
  </si>
  <si>
    <t>אלון דוד</t>
  </si>
  <si>
    <t>050-3332222</t>
  </si>
  <si>
    <t>alon.d@outlook.com</t>
  </si>
  <si>
    <t>רונית גולן</t>
  </si>
  <si>
    <t>גולן אדריכלות</t>
  </si>
  <si>
    <t>058-6665555</t>
  </si>
  <si>
    <t>ronit@golan-arch.co.il</t>
  </si>
  <si>
    <t>עידו מזרחי</t>
  </si>
  <si>
    <t>מזרחי קונסלטינג</t>
  </si>
  <si>
    <t>052-1119999</t>
  </si>
  <si>
    <t>ido@mizrahi.biz</t>
  </si>
  <si>
    <t>נועה פרץ</t>
  </si>
  <si>
    <t>054-4447777</t>
  </si>
  <si>
    <t>noa.p@gmail.com</t>
  </si>
  <si>
    <t>עיצוב לוגו ומיתוג</t>
  </si>
  <si>
    <t>בניית אתר חדש</t>
  </si>
  <si>
    <t>ייעוץ שיווקי</t>
  </si>
  <si>
    <t>פיתוח אפליקציה</t>
  </si>
  <si>
    <t>קמפיין דיגיטלי</t>
  </si>
  <si>
    <t>ייעוץ אסטרטגי</t>
  </si>
  <si>
    <t>עיצוב פנים משרד</t>
  </si>
  <si>
    <t>עיצוב חוברת</t>
  </si>
  <si>
    <t>שליחת טיוטה ראשונה</t>
  </si>
  <si>
    <t>הכנת הצעת מחיר מפורטת</t>
  </si>
  <si>
    <t>שיחת היכרות ראשונה</t>
  </si>
  <si>
    <t>ישיבת פרזנטציה</t>
  </si>
  <si>
    <t>שליחת מייל מעקב</t>
  </si>
  <si>
    <t>הכנת מצגת סיכום</t>
  </si>
  <si>
    <t>איסוף פידבק מלקוח</t>
  </si>
  <si>
    <t>📋 סיכום משימות</t>
  </si>
  <si>
    <t>כמות</t>
  </si>
  <si>
    <t>🔴 גבוהה - לביצוע</t>
  </si>
  <si>
    <t>🟡 בינונית - לביצוע</t>
  </si>
  <si>
    <t>🔵 בתהליך</t>
  </si>
  <si>
    <t>✅ הושלם</t>
  </si>
  <si>
    <t>⚠️ באיחור</t>
  </si>
  <si>
    <t>⚡ משימות פתוחות</t>
  </si>
  <si>
    <t>🚀  תותח אקסל</t>
  </si>
  <si>
    <t>לחץ כאן ליצירת קשר</t>
  </si>
  <si>
    <t>פתרונות אקסל מקצועיים שחוסכים זמן וכסף</t>
  </si>
  <si>
    <t>שלום 👋 ברוכים הבאים לתותח אקסל</t>
  </si>
  <si>
    <t>אנחנו מסייעים לעסקים באוטומציה של תהליכים, הגדלת הפרודוקטיביות והפחתת שגיאות באמצעות פתרונות אקסל חכמים ויעילים.</t>
  </si>
  <si>
    <t>אנחנו עובדים עם עסקים בכל גודל כדי לפתור אתגרים שלהם באקסל – החל מדוחות אוטומטיים שחוסכים שעות עבודה, ועד אפליקציות מובייל ואתרים שמעניקים למנהלים גישה מיידית לנתונים.</t>
  </si>
  <si>
    <t>🏆  למה בוחרים בצוות של תותח אקסל?</t>
  </si>
  <si>
    <t>🏆  ניסיון מהשטח</t>
  </si>
  <si>
    <t>⚡  מהיר וחכם</t>
  </si>
  <si>
    <t>💼  מקצועיות</t>
  </si>
  <si>
    <t>💰  חוסך כסף</t>
  </si>
  <si>
    <t>יותר מ-17 שנים בפיתוח פתרונות אקסל לעסקים</t>
  </si>
  <si>
    <t>קבצים משודרגים שעובדים כמו מכונה</t>
  </si>
  <si>
    <t>הבנת הצרכים של העסק, לא רק אקסל</t>
  </si>
  <si>
    <t>פתרונות שמחזירים את ההשקעה תוך שבועות</t>
  </si>
  <si>
    <t>🛠️  מה אנחנו יכולים לבנות עבורכם</t>
  </si>
  <si>
    <t>✅</t>
  </si>
  <si>
    <t>אפליקציות מובייל ואתרי אינטרנט</t>
  </si>
  <si>
    <t>כלים לתחזוקה ותכנון</t>
  </si>
  <si>
    <t>מאובטחים, מבוססי אקסל, נגישים מכל מקום ובכל זמן</t>
  </si>
  <si>
    <t>תזרים מזומנים, ניתוח רווחיות, תכנון פיננסי</t>
  </si>
  <si>
    <t>מערכות ניהול נתונים</t>
  </si>
  <si>
    <t>Power Query ו-Power Pivot</t>
  </si>
  <si>
    <t>ממשקים אינטראקטיביים וקבלת החלטות מהנתונים שלכם</t>
  </si>
  <si>
    <t>עיבוד נתונים בקנה מידה גדול</t>
  </si>
  <si>
    <t>דוחות אוטומטיים</t>
  </si>
  <si>
    <t>VBA, מאקרו ו-Google Sheets Scripts</t>
  </si>
  <si>
    <t>חיסכון בשעות עבודה ידנית מדי חודש</t>
  </si>
  <si>
    <t>אוטומציה מתקדמת לתהליכים מורכבים</t>
  </si>
  <si>
    <t>📱  האקסל שלך הפך לבלגן? הגיע הזמן לסדר.</t>
  </si>
  <si>
    <r>
      <t>אחד מהשירותים שלנו, הוא להפוך אקסלים ל</t>
    </r>
    <r>
      <rPr>
        <b/>
        <sz val="12"/>
        <color rgb="FF333333"/>
        <rFont val="Arial"/>
        <family val="2"/>
        <scheme val="minor"/>
      </rPr>
      <t>אפליקציות מובייל</t>
    </r>
    <r>
      <rPr>
        <sz val="12"/>
        <color rgb="FF333333"/>
        <rFont val="Arial"/>
        <family val="2"/>
        <scheme val="minor"/>
      </rPr>
      <t xml:space="preserve">, בסלולרי. אנחנו הופכים את קבצי האקסל המפוזרים שלכם לאפליקציית ניהול חכמה ונגישה מכל מקום </t>
    </r>
    <r>
      <rPr>
        <b/>
        <sz val="12"/>
        <color rgb="FF333333"/>
        <rFont val="Arial"/>
        <family val="2"/>
        <scheme val="minor"/>
      </rPr>
      <t>שעובדת גם כשאין אינטרנט (אופליין)</t>
    </r>
    <r>
      <rPr>
        <sz val="12"/>
        <color rgb="FF333333"/>
        <rFont val="Arial"/>
        <family val="2"/>
        <scheme val="minor"/>
      </rPr>
      <t>.</t>
    </r>
  </si>
  <si>
    <t>פתרון מודרני, מהיר ומשתלם שמחזיר לכם את השליטה על העסק  –  באמצעות Google AppSheet × תותח אקסל</t>
  </si>
  <si>
    <t>📊  המספרים מדברים בעד עצמם</t>
  </si>
  <si>
    <r>
      <t xml:space="preserve">נתונים </t>
    </r>
    <r>
      <rPr>
        <b/>
        <i/>
        <u/>
        <sz val="10"/>
        <color rgb="FF888888"/>
        <rFont val="Arial"/>
        <family val="2"/>
        <scheme val="minor"/>
      </rPr>
      <t>אמיתיים</t>
    </r>
    <r>
      <rPr>
        <i/>
        <sz val="10"/>
        <color rgb="FF888888"/>
        <rFont val="Arial"/>
        <family val="2"/>
        <scheme val="minor"/>
      </rPr>
      <t xml:space="preserve"> ממחקרי Forrester ולקוחות AppSheet</t>
    </r>
  </si>
  <si>
    <t>החזר השקעה (ROI)</t>
  </si>
  <si>
    <t>מהירות פיתוח גבוהה יותר</t>
  </si>
  <si>
    <t>חיסכון בעלויות פיתוח</t>
  </si>
  <si>
    <t>שעות חיסכון/שבוע לעובד</t>
  </si>
  <si>
    <t>תוך 3 שנים  |  Forrester 2024</t>
  </si>
  <si>
    <t>לעומת פיתוח מסורתי  |  Forrester</t>
  </si>
  <si>
    <t>לעומת מתכנתים  |  מחקרי לקוחות</t>
  </si>
  <si>
    <t>מחקרי לקוחות</t>
  </si>
  <si>
    <t>💡  למה להמשיך להיאבק בטבלאות?</t>
  </si>
  <si>
    <t>די עם טעויות אנוש</t>
  </si>
  <si>
    <t>🔒  נתונים שכלואים במשרד</t>
  </si>
  <si>
    <t>⏳  עבודה שחורה ומייגעת</t>
  </si>
  <si>
    <t>❌</t>
  </si>
  <si>
    <t>נמאס לגלות שנוסחה נמחקה</t>
  </si>
  <si>
    <t>העובדים בשטח לא יכולים</t>
  </si>
  <si>
    <t>הדוחות לוקחים שעות של</t>
  </si>
  <si>
    <t>או שנתון הוקלד לא נכון</t>
  </si>
  <si>
    <t>לעדכן נתונים בזמן אמת</t>
  </si>
  <si>
    <t>"העתק-הדבק" במקום אוטומציה</t>
  </si>
  <si>
    <t>והרס את כל הדוח?</t>
  </si>
  <si>
    <t>מהנייד?</t>
  </si>
  <si>
    <t>בלחיצת כפתור?</t>
  </si>
  <si>
    <t>🔄  למה לפתח עם תותח אקסל (ולא לבד) ?</t>
  </si>
  <si>
    <t>פרמטר</t>
  </si>
  <si>
    <t xml:space="preserve">לבד </t>
  </si>
  <si>
    <t>עם תותח אקסל 🏆</t>
  </si>
  <si>
    <t>⏱ זמן בנייה</t>
  </si>
  <si>
    <t>ימים עד שבועות של ניסוי וטעייה</t>
  </si>
  <si>
    <t>3–10 ימים + ליווי מתמשך</t>
  </si>
  <si>
    <t>🔒 אבטחת מידע</t>
  </si>
  <si>
    <t>הגדרה בסיסית בלבד</t>
  </si>
  <si>
    <t>מתקדמת! אנחנו לוקחים את זה ברצינות!</t>
  </si>
  <si>
    <t>⚡ מהירות האקסל \ אפליקציה</t>
  </si>
  <si>
    <t>תלויה בידע שלך</t>
  </si>
  <si>
    <t>אופטימיזציה מקצועית</t>
  </si>
  <si>
    <t>📈 הרחבה עתידית</t>
  </si>
  <si>
    <t>⚠ תלוי בך</t>
  </si>
  <si>
    <t>מותאמת לצמיחה של העסק</t>
  </si>
  <si>
    <t>🇳 תמיכה וליווי</t>
  </si>
  <si>
    <t>אין.</t>
  </si>
  <si>
    <t>ליווי אישי + הדרכות בעברית</t>
  </si>
  <si>
    <t>🤖 שילוב AI ואוטומציות</t>
  </si>
  <si>
    <t>⚠ דורש ידע טכני</t>
  </si>
  <si>
    <t>הצוות שלנו עומד לרשותך עם ניסיון בתחום.</t>
  </si>
  <si>
    <t>📚  בנוסף – תוכן מקצועי בחינם</t>
  </si>
  <si>
    <t>6 קורסים מתקדמים בחינם</t>
  </si>
  <si>
    <t xml:space="preserve">מאות מדריכים עם סרטונים </t>
  </si>
  <si>
    <t>Newsletter חודשי בחינם</t>
  </si>
  <si>
    <t>✨</t>
  </si>
  <si>
    <t>מנוסחאות בסיסיות ועד VBA</t>
  </si>
  <si>
    <t>ללמוד בקצב שלכם</t>
  </si>
  <si>
    <t>עדכונים וטיפים מקצועיים</t>
  </si>
  <si>
    <t>ו-Power Query  |  תורמים לקהילה כ-20 שנה!</t>
  </si>
  <si>
    <t>בבלוג של תותח אקסל</t>
  </si>
  <si>
    <t>ישירות לתיבת המייל</t>
  </si>
  <si>
    <t>📞  צרו קשר עכשיו – ייעוץ חינם</t>
  </si>
  <si>
    <t>צריכים תוכנה לעסק? יש לכם תהליך שרוצים להפוך לאוטומטי? דוח שלוקח שעות לבנות?</t>
  </si>
  <si>
    <t>בואו נדבר על זה – נראה איך אנחנו יכולים לעזור לעסק שלכם לגדול 🚀</t>
  </si>
  <si>
    <t>✨  בואו נהפוך את האקסל לאפליקציה  ✨</t>
  </si>
  <si>
    <t>פגישת ייעוץ ראשונית ללא התחייבות לבדיקת היתכנות בעסק שלכם</t>
  </si>
  <si>
    <t>תותח אקסל  |  פתרונות אקסל מקצועיים  |  מאות עסקים מרוצים כבר שינו את הדרך שלהם</t>
  </si>
  <si>
    <t>💡 ניתן להוסיף ערכים לכל רשימה.
אם הוספתם שורות, יש לעדכן גם את הטווחים בעלי השם (Named Ranges) דרך תפריט נוסחאות &gt; מנהל שמות.
הטווחים הקיימים: "סטטוס_לקוח" (A), "שלב_עסקה" (B), "מקור_הגעה" (C), "עדיפות_משימה" (D), "סטטוס_משימה" (E), "סטטוס_עסקה" (F).</t>
  </si>
  <si>
    <t xml:space="preserve">צריכים אקסל מקצועי ?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</si>
</sst>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₪#,##0"/>
  </numFmts>
  <fonts count="46" x14ac:knownFonts="1">
    <font>
      <sz val="11"/>
      <color theme="1"/>
      <name val="Arial"/>
      <family val="2"/>
      <charset val="177"/>
      <scheme val="minor"/>
    </font>
    <font>
      <b/>
      <sz val="11"/>
      <color theme="1"/>
      <name val="Arial"/>
      <family val="2"/>
      <charset val="177"/>
      <scheme val="minor"/>
    </font>
    <font>
      <u/>
      <sz val="11"/>
      <color theme="10"/>
      <name val="Arial"/>
      <family val="2"/>
      <charset val="177"/>
      <scheme val="minor"/>
    </font>
    <font>
      <b/>
      <sz val="18"/>
      <color rgb="FFFFFFFF"/>
      <name val="Arial"/>
      <family val="2"/>
      <charset val="177"/>
      <scheme val="minor"/>
    </font>
    <font>
      <b/>
      <sz val="11"/>
      <color rgb="FFFFFFFF"/>
      <name val="Arial"/>
      <family val="2"/>
      <charset val="177"/>
      <scheme val="minor"/>
    </font>
    <font>
      <sz val="10"/>
      <color theme="1"/>
      <name val="Arial"/>
      <family val="2"/>
      <charset val="177"/>
      <scheme val="minor"/>
    </font>
    <font>
      <i/>
      <sz val="10"/>
      <color rgb="FF666666"/>
      <name val="Arial"/>
      <family val="2"/>
      <charset val="177"/>
      <scheme val="minor"/>
    </font>
    <font>
      <b/>
      <u/>
      <sz val="11"/>
      <color rgb="FFFFFFFF"/>
      <name val="Arial"/>
      <family val="2"/>
      <charset val="177"/>
      <scheme val="minor"/>
    </font>
    <font>
      <b/>
      <sz val="11"/>
      <color rgb="FF1B2A4A"/>
      <name val="Arial"/>
      <family val="2"/>
      <charset val="177"/>
      <scheme val="minor"/>
    </font>
    <font>
      <sz val="10"/>
      <color rgb="FF888888"/>
      <name val="Arial"/>
      <family val="2"/>
      <charset val="177"/>
      <scheme val="minor"/>
    </font>
    <font>
      <b/>
      <sz val="22"/>
      <color rgb="FFFFFFFF"/>
      <name val="Arial"/>
      <family val="2"/>
      <charset val="177"/>
      <scheme val="minor"/>
    </font>
    <font>
      <b/>
      <u/>
      <sz val="12"/>
      <color rgb="FFFFFFFF"/>
      <name val="Arial"/>
      <family val="2"/>
      <charset val="177"/>
      <scheme val="minor"/>
    </font>
    <font>
      <sz val="10"/>
      <color rgb="FFFFFFFF"/>
      <name val="Arial"/>
      <family val="2"/>
      <charset val="177"/>
      <scheme val="minor"/>
    </font>
    <font>
      <b/>
      <sz val="24"/>
      <color rgb="FF1B2A4A"/>
      <name val="Arial"/>
      <family val="2"/>
      <charset val="177"/>
      <scheme val="minor"/>
    </font>
    <font>
      <b/>
      <sz val="13"/>
      <color rgb="FF1B2A4A"/>
      <name val="Arial"/>
      <family val="2"/>
      <charset val="177"/>
      <scheme val="minor"/>
    </font>
    <font>
      <b/>
      <sz val="10"/>
      <color rgb="FFFFFFFF"/>
      <name val="Arial"/>
      <family val="2"/>
      <charset val="177"/>
      <scheme val="minor"/>
    </font>
    <font>
      <b/>
      <sz val="14"/>
      <color theme="1"/>
      <name val="Arial"/>
      <family val="2"/>
      <charset val="177"/>
      <scheme val="minor"/>
    </font>
    <font>
      <sz val="11"/>
      <color theme="1"/>
      <name val="Arial"/>
      <family val="2"/>
      <scheme val="minor"/>
    </font>
    <font>
      <b/>
      <sz val="28"/>
      <color rgb="FF1B4F72"/>
      <name val="Arial"/>
      <family val="2"/>
      <scheme val="minor"/>
    </font>
    <font>
      <u/>
      <sz val="11"/>
      <color theme="10"/>
      <name val="Arial"/>
      <family val="2"/>
      <scheme val="minor"/>
    </font>
    <font>
      <sz val="14"/>
      <color rgb="FF5B9BD5"/>
      <name val="Arial"/>
      <family val="2"/>
      <scheme val="minor"/>
    </font>
    <font>
      <b/>
      <sz val="16"/>
      <color rgb="FF1B4F72"/>
      <name val="Arial"/>
      <family val="2"/>
      <scheme val="minor"/>
    </font>
    <font>
      <sz val="11"/>
      <color rgb="FF333333"/>
      <name val="Arial"/>
      <family val="2"/>
      <scheme val="minor"/>
    </font>
    <font>
      <b/>
      <sz val="15"/>
      <color rgb="FFFFFFFF"/>
      <name val="Arial"/>
      <family val="2"/>
      <scheme val="minor"/>
    </font>
    <font>
      <b/>
      <sz val="12"/>
      <color rgb="FF1B4F72"/>
      <name val="Arial"/>
      <family val="2"/>
      <scheme val="minor"/>
    </font>
    <font>
      <sz val="10"/>
      <color rgb="FF555555"/>
      <name val="Arial"/>
      <family val="2"/>
      <scheme val="minor"/>
    </font>
    <font>
      <u/>
      <sz val="11"/>
      <color theme="0"/>
      <name val="Arial"/>
      <family val="2"/>
      <scheme val="minor"/>
    </font>
    <font>
      <sz val="14"/>
      <color theme="1"/>
      <name val="Arial"/>
      <family val="2"/>
      <scheme val="minor"/>
    </font>
    <font>
      <b/>
      <sz val="11"/>
      <color rgb="FF1B4F72"/>
      <name val="Arial"/>
      <family val="2"/>
      <scheme val="minor"/>
    </font>
    <font>
      <sz val="12"/>
      <color rgb="FF333333"/>
      <name val="Arial"/>
      <family val="2"/>
      <scheme val="minor"/>
    </font>
    <font>
      <b/>
      <sz val="12"/>
      <color rgb="FF333333"/>
      <name val="Arial"/>
      <family val="2"/>
      <scheme val="minor"/>
    </font>
    <font>
      <sz val="11"/>
      <color rgb="FF555555"/>
      <name val="Arial"/>
      <family val="2"/>
      <scheme val="minor"/>
    </font>
    <font>
      <b/>
      <sz val="13"/>
      <color rgb="FF1B4F72"/>
      <name val="Arial"/>
      <family val="2"/>
      <scheme val="minor"/>
    </font>
    <font>
      <i/>
      <sz val="10"/>
      <color rgb="FF888888"/>
      <name val="Arial"/>
      <family val="2"/>
      <scheme val="minor"/>
    </font>
    <font>
      <b/>
      <i/>
      <u/>
      <sz val="10"/>
      <color rgb="FF888888"/>
      <name val="Arial"/>
      <family val="2"/>
      <scheme val="minor"/>
    </font>
    <font>
      <b/>
      <sz val="24"/>
      <color rgb="FF1B4F72"/>
      <name val="Arial"/>
      <family val="2"/>
      <scheme val="minor"/>
    </font>
    <font>
      <b/>
      <sz val="10"/>
      <color rgb="FF333333"/>
      <name val="Arial"/>
      <family val="2"/>
      <scheme val="minor"/>
    </font>
    <font>
      <i/>
      <sz val="9"/>
      <color rgb="FF888888"/>
      <name val="Arial"/>
      <family val="2"/>
      <scheme val="minor"/>
    </font>
    <font>
      <b/>
      <sz val="12"/>
      <color rgb="FFC0392B"/>
      <name val="Arial"/>
      <family val="2"/>
      <scheme val="minor"/>
    </font>
    <font>
      <sz val="16"/>
      <color theme="1"/>
      <name val="Arial"/>
      <family val="2"/>
      <scheme val="minor"/>
    </font>
    <font>
      <sz val="10"/>
      <color rgb="FF666666"/>
      <name val="Arial"/>
      <family val="2"/>
      <scheme val="minor"/>
    </font>
    <font>
      <b/>
      <sz val="11"/>
      <color rgb="FFFFFFFF"/>
      <name val="Arial"/>
      <family val="2"/>
      <scheme val="minor"/>
    </font>
    <font>
      <sz val="10"/>
      <color rgb="FF7F8C8D"/>
      <name val="Arial"/>
      <family val="2"/>
      <scheme val="minor"/>
    </font>
    <font>
      <b/>
      <sz val="10"/>
      <color rgb="FF27AE60"/>
      <name val="Arial"/>
      <family val="2"/>
      <scheme val="minor"/>
    </font>
    <font>
      <b/>
      <sz val="18"/>
      <color rgb="FF1B4F72"/>
      <name val="Arial"/>
      <family val="2"/>
      <scheme val="minor"/>
    </font>
    <font>
      <b/>
      <sz val="16"/>
      <color rgb="FFFFFFFF"/>
      <name val="Arial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00B4D8"/>
        <bgColor indexed="64"/>
      </patternFill>
    </fill>
    <fill>
      <patternFill patternType="solid">
        <fgColor rgb="FF2D4A7A"/>
        <bgColor indexed="64"/>
      </patternFill>
    </fill>
    <fill>
      <patternFill patternType="solid">
        <fgColor rgb="FFE8F4FD"/>
        <bgColor indexed="64"/>
      </patternFill>
    </fill>
    <fill>
      <patternFill patternType="solid">
        <fgColor rgb="FFF0F8FF"/>
        <bgColor indexed="64"/>
      </patternFill>
    </fill>
    <fill>
      <patternFill patternType="solid">
        <fgColor rgb="FFF8F9FA"/>
        <bgColor indexed="64"/>
      </patternFill>
    </fill>
    <fill>
      <patternFill patternType="solid">
        <fgColor rgb="FFFFF3CD"/>
        <bgColor indexed="64"/>
      </patternFill>
    </fill>
    <fill>
      <patternFill patternType="solid">
        <fgColor rgb="FFD4EDDA"/>
        <bgColor indexed="64"/>
      </patternFill>
    </fill>
    <fill>
      <patternFill patternType="solid">
        <fgColor rgb="FFE2E3E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1B4F72"/>
        <bgColor indexed="64"/>
      </patternFill>
    </fill>
    <fill>
      <patternFill patternType="solid">
        <fgColor rgb="FFEBF5FB"/>
        <bgColor indexed="64"/>
      </patternFill>
    </fill>
    <fill>
      <patternFill patternType="solid">
        <fgColor rgb="FFD4E6F1"/>
        <bgColor indexed="64"/>
      </patternFill>
    </fill>
    <fill>
      <patternFill patternType="solid">
        <fgColor rgb="FF95A5A6"/>
        <bgColor indexed="64"/>
      </patternFill>
    </fill>
    <fill>
      <patternFill patternType="solid">
        <fgColor rgb="FF27AE60"/>
        <bgColor indexed="64"/>
      </patternFill>
    </fill>
    <fill>
      <patternFill patternType="solid">
        <fgColor rgb="FFFAFAFA"/>
        <bgColor indexed="64"/>
      </patternFill>
    </fill>
    <fill>
      <patternFill patternType="solid">
        <fgColor rgb="FFFEF9E7"/>
        <bgColor indexed="64"/>
      </patternFill>
    </fill>
  </fills>
  <borders count="40">
    <border>
      <left/>
      <right/>
      <top/>
      <bottom/>
      <diagonal/>
    </border>
    <border>
      <left/>
      <right style="thin">
        <color rgb="FFE0E0E0"/>
      </right>
      <top/>
      <bottom style="thin">
        <color rgb="FFE0E0E0"/>
      </bottom>
      <diagonal/>
    </border>
    <border>
      <left style="thin">
        <color rgb="FFE0E0E0"/>
      </left>
      <right style="thin">
        <color rgb="FFE0E0E0"/>
      </right>
      <top/>
      <bottom style="thin">
        <color rgb="FFE0E0E0"/>
      </bottom>
      <diagonal/>
    </border>
    <border>
      <left style="thin">
        <color rgb="FFE0E0E0"/>
      </left>
      <right/>
      <top/>
      <bottom style="thin">
        <color rgb="FFE0E0E0"/>
      </bottom>
      <diagonal/>
    </border>
    <border>
      <left/>
      <right style="thin">
        <color rgb="FFE0E0E0"/>
      </right>
      <top style="thin">
        <color rgb="FFE0E0E0"/>
      </top>
      <bottom style="thin">
        <color rgb="FFE0E0E0"/>
      </bottom>
      <diagonal/>
    </border>
    <border>
      <left style="thin">
        <color rgb="FFE0E0E0"/>
      </left>
      <right style="thin">
        <color rgb="FFE0E0E0"/>
      </right>
      <top style="thin">
        <color rgb="FFE0E0E0"/>
      </top>
      <bottom style="thin">
        <color rgb="FFE0E0E0"/>
      </bottom>
      <diagonal/>
    </border>
    <border>
      <left style="thin">
        <color rgb="FFE0E0E0"/>
      </left>
      <right/>
      <top style="thin">
        <color rgb="FFE0E0E0"/>
      </top>
      <bottom style="thin">
        <color rgb="FFE0E0E0"/>
      </bottom>
      <diagonal/>
    </border>
    <border>
      <left/>
      <right style="thin">
        <color rgb="FFE0E0E0"/>
      </right>
      <top style="thin">
        <color rgb="FFE0E0E0"/>
      </top>
      <bottom/>
      <diagonal/>
    </border>
    <border>
      <left style="thin">
        <color rgb="FFE0E0E0"/>
      </left>
      <right style="thin">
        <color rgb="FFE0E0E0"/>
      </right>
      <top style="thin">
        <color rgb="FFE0E0E0"/>
      </top>
      <bottom/>
      <diagonal/>
    </border>
    <border>
      <left style="thin">
        <color rgb="FFE0E0E0"/>
      </left>
      <right/>
      <top style="thin">
        <color rgb="FFE0E0E0"/>
      </top>
      <bottom/>
      <diagonal/>
    </border>
    <border>
      <left/>
      <right/>
      <top style="medium">
        <color rgb="FF1B2A4A"/>
      </top>
      <bottom style="thin">
        <color rgb="FFF0F0F0"/>
      </bottom>
      <diagonal/>
    </border>
    <border>
      <left/>
      <right/>
      <top style="thin">
        <color rgb="FFF0F0F0"/>
      </top>
      <bottom style="thin">
        <color rgb="FFF0F0F0"/>
      </bottom>
      <diagonal/>
    </border>
    <border>
      <left/>
      <right/>
      <top style="thin">
        <color rgb="FFF0F0F0"/>
      </top>
      <bottom/>
      <diagonal/>
    </border>
    <border>
      <left/>
      <right/>
      <top style="medium">
        <color rgb="FF00B4D8"/>
      </top>
      <bottom/>
      <diagonal/>
    </border>
    <border>
      <left/>
      <right/>
      <top/>
      <bottom style="medium">
        <color rgb="FF00B4D8"/>
      </bottom>
      <diagonal/>
    </border>
    <border>
      <left style="thin">
        <color rgb="FFE0E0E0"/>
      </left>
      <right/>
      <top/>
      <bottom style="medium">
        <color rgb="FF00B4D8"/>
      </bottom>
      <diagonal/>
    </border>
    <border>
      <left/>
      <right style="thin">
        <color rgb="FFE0E0E0"/>
      </right>
      <top/>
      <bottom style="medium">
        <color rgb="FF00B4D8"/>
      </bottom>
      <diagonal/>
    </border>
    <border>
      <left/>
      <right/>
      <top/>
      <bottom style="thin">
        <color rgb="FFF0F0F0"/>
      </bottom>
      <diagonal/>
    </border>
    <border>
      <left/>
      <right/>
      <top style="thin">
        <color rgb="FFF0F0F0"/>
      </top>
      <bottom style="medium">
        <color rgb="FF1B2A4A"/>
      </bottom>
      <diagonal/>
    </border>
    <border>
      <left/>
      <right/>
      <top/>
      <bottom style="medium">
        <color rgb="FF1B4F72"/>
      </bottom>
      <diagonal/>
    </border>
    <border>
      <left/>
      <right/>
      <top style="medium">
        <color rgb="FF5B9BD5"/>
      </top>
      <bottom/>
      <diagonal/>
    </border>
    <border>
      <left style="medium">
        <color rgb="FF5B9BD5"/>
      </left>
      <right/>
      <top style="medium">
        <color rgb="FF5B9BD5"/>
      </top>
      <bottom/>
      <diagonal/>
    </border>
    <border>
      <left/>
      <right/>
      <top/>
      <bottom style="medium">
        <color rgb="FF5B9BD5"/>
      </bottom>
      <diagonal/>
    </border>
    <border>
      <left style="medium">
        <color rgb="FF5B9BD5"/>
      </left>
      <right/>
      <top/>
      <bottom style="medium">
        <color rgb="FF5B9BD5"/>
      </bottom>
      <diagonal/>
    </border>
    <border>
      <left/>
      <right/>
      <top/>
      <bottom style="thin">
        <color auto="1"/>
      </bottom>
      <diagonal/>
    </border>
    <border>
      <left/>
      <right/>
      <top style="thick">
        <color rgb="FF5B9BD5"/>
      </top>
      <bottom/>
      <diagonal/>
    </border>
    <border>
      <left/>
      <right/>
      <top/>
      <bottom style="thick">
        <color rgb="FF5B9BD5"/>
      </bottom>
      <diagonal/>
    </border>
    <border>
      <left/>
      <right/>
      <top style="thin">
        <color rgb="FFBDC3C7"/>
      </top>
      <bottom/>
      <diagonal/>
    </border>
    <border>
      <left style="thin">
        <color rgb="FFBDC3C7"/>
      </left>
      <right/>
      <top style="thin">
        <color rgb="FFBDC3C7"/>
      </top>
      <bottom/>
      <diagonal/>
    </border>
    <border>
      <left style="thin">
        <color rgb="FFECF0F1"/>
      </left>
      <right/>
      <top style="thin">
        <color rgb="FFBDC3C7"/>
      </top>
      <bottom/>
      <diagonal/>
    </border>
    <border>
      <left/>
      <right/>
      <top style="thin">
        <color rgb="FFECF0F1"/>
      </top>
      <bottom/>
      <diagonal/>
    </border>
    <border>
      <left style="thin">
        <color rgb="FFECF0F1"/>
      </left>
      <right/>
      <top style="thin">
        <color rgb="FFECF0F1"/>
      </top>
      <bottom/>
      <diagonal/>
    </border>
    <border>
      <left/>
      <right/>
      <top style="thin">
        <color rgb="FFECF0F1"/>
      </top>
      <bottom style="thin">
        <color rgb="FFECF0F1"/>
      </bottom>
      <diagonal/>
    </border>
    <border>
      <left style="thin">
        <color rgb="FFECF0F1"/>
      </left>
      <right/>
      <top style="thin">
        <color rgb="FFECF0F1"/>
      </top>
      <bottom style="thin">
        <color rgb="FFECF0F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2" fillId="0" borderId="0" applyNumberFormat="0" applyFill="0" applyBorder="0" applyAlignment="0" applyProtection="0"/>
    <xf numFmtId="0" fontId="17" fillId="0" borderId="0"/>
    <xf numFmtId="0" fontId="19" fillId="0" borderId="0" applyNumberFormat="0" applyFill="0" applyBorder="0" applyAlignment="0" applyProtection="0"/>
  </cellStyleXfs>
  <cellXfs count="124">
    <xf numFmtId="0" fontId="0" fillId="0" borderId="0" xfId="0"/>
    <xf numFmtId="0" fontId="4" fillId="3" borderId="0" xfId="0" applyFont="1" applyFill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7" fillId="4" borderId="0" xfId="1" applyFont="1" applyFill="1" applyAlignment="1">
      <alignment horizontal="center"/>
    </xf>
    <xf numFmtId="0" fontId="4" fillId="4" borderId="0" xfId="0" applyFont="1" applyFill="1" applyAlignment="1">
      <alignment horizontal="center"/>
    </xf>
    <xf numFmtId="0" fontId="8" fillId="5" borderId="0" xfId="0" applyFont="1" applyFill="1" applyAlignment="1">
      <alignment horizontal="center"/>
    </xf>
    <xf numFmtId="0" fontId="9" fillId="0" borderId="10" xfId="0" applyFont="1" applyBorder="1" applyAlignment="1">
      <alignment horizontal="center"/>
    </xf>
    <xf numFmtId="0" fontId="5" fillId="0" borderId="10" xfId="0" applyFont="1" applyBorder="1"/>
    <xf numFmtId="0" fontId="9" fillId="0" borderId="11" xfId="0" applyFont="1" applyBorder="1" applyAlignment="1">
      <alignment horizontal="center"/>
    </xf>
    <xf numFmtId="0" fontId="5" fillId="0" borderId="11" xfId="0" applyFont="1" applyBorder="1"/>
    <xf numFmtId="0" fontId="9" fillId="0" borderId="12" xfId="0" applyFont="1" applyBorder="1" applyAlignment="1">
      <alignment horizontal="center"/>
    </xf>
    <xf numFmtId="0" fontId="5" fillId="0" borderId="12" xfId="0" applyFont="1" applyBorder="1"/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0" fillId="4" borderId="0" xfId="0" applyFill="1"/>
    <xf numFmtId="0" fontId="11" fillId="4" borderId="0" xfId="1" applyFont="1" applyFill="1" applyAlignment="1">
      <alignment horizontal="center"/>
    </xf>
    <xf numFmtId="0" fontId="15" fillId="2" borderId="0" xfId="0" applyFont="1" applyFill="1" applyAlignment="1">
      <alignment horizontal="center"/>
    </xf>
    <xf numFmtId="0" fontId="1" fillId="5" borderId="0" xfId="0" applyFont="1" applyFill="1" applyAlignment="1">
      <alignment horizontal="center"/>
    </xf>
    <xf numFmtId="0" fontId="5" fillId="0" borderId="17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5" fillId="7" borderId="11" xfId="0" applyFont="1" applyFill="1" applyBorder="1" applyAlignment="1">
      <alignment horizontal="center"/>
    </xf>
    <xf numFmtId="0" fontId="5" fillId="8" borderId="17" xfId="0" applyFont="1" applyFill="1" applyBorder="1" applyAlignment="1">
      <alignment horizontal="center"/>
    </xf>
    <xf numFmtId="0" fontId="5" fillId="9" borderId="11" xfId="0" applyFont="1" applyFill="1" applyBorder="1" applyAlignment="1">
      <alignment horizontal="center"/>
    </xf>
    <xf numFmtId="0" fontId="5" fillId="10" borderId="12" xfId="0" applyFont="1" applyFill="1" applyBorder="1" applyAlignment="1">
      <alignment horizontal="center"/>
    </xf>
    <xf numFmtId="0" fontId="16" fillId="0" borderId="17" xfId="0" applyFont="1" applyBorder="1" applyAlignment="1">
      <alignment horizontal="center"/>
    </xf>
    <xf numFmtId="0" fontId="16" fillId="7" borderId="11" xfId="0" applyFont="1" applyFill="1" applyBorder="1" applyAlignment="1">
      <alignment horizontal="center"/>
    </xf>
    <xf numFmtId="0" fontId="16" fillId="0" borderId="11" xfId="0" applyFont="1" applyBorder="1" applyAlignment="1">
      <alignment horizontal="center"/>
    </xf>
    <xf numFmtId="0" fontId="16" fillId="0" borderId="12" xfId="0" applyFont="1" applyBorder="1" applyAlignment="1">
      <alignment horizontal="center"/>
    </xf>
    <xf numFmtId="14" fontId="5" fillId="0" borderId="10" xfId="0" applyNumberFormat="1" applyFont="1" applyBorder="1" applyAlignment="1">
      <alignment horizontal="center"/>
    </xf>
    <xf numFmtId="14" fontId="5" fillId="0" borderId="11" xfId="0" applyNumberFormat="1" applyFont="1" applyBorder="1" applyAlignment="1">
      <alignment horizontal="center"/>
    </xf>
    <xf numFmtId="14" fontId="5" fillId="0" borderId="12" xfId="0" applyNumberFormat="1" applyFont="1" applyBorder="1" applyAlignment="1">
      <alignment horizontal="center"/>
    </xf>
    <xf numFmtId="164" fontId="5" fillId="0" borderId="10" xfId="0" applyNumberFormat="1" applyFont="1" applyBorder="1" applyAlignment="1">
      <alignment horizontal="center"/>
    </xf>
    <xf numFmtId="164" fontId="5" fillId="0" borderId="11" xfId="0" applyNumberFormat="1" applyFont="1" applyBorder="1" applyAlignment="1">
      <alignment horizontal="center"/>
    </xf>
    <xf numFmtId="164" fontId="5" fillId="0" borderId="12" xfId="0" applyNumberFormat="1" applyFont="1" applyBorder="1" applyAlignment="1">
      <alignment horizontal="center"/>
    </xf>
    <xf numFmtId="9" fontId="5" fillId="0" borderId="10" xfId="0" applyNumberFormat="1" applyFont="1" applyBorder="1" applyAlignment="1">
      <alignment horizontal="center"/>
    </xf>
    <xf numFmtId="9" fontId="5" fillId="0" borderId="11" xfId="0" applyNumberFormat="1" applyFont="1" applyBorder="1" applyAlignment="1">
      <alignment horizontal="center"/>
    </xf>
    <xf numFmtId="9" fontId="5" fillId="0" borderId="12" xfId="0" applyNumberFormat="1" applyFont="1" applyBorder="1" applyAlignment="1">
      <alignment horizontal="center"/>
    </xf>
    <xf numFmtId="0" fontId="17" fillId="11" borderId="0" xfId="2" applyFill="1"/>
    <xf numFmtId="0" fontId="17" fillId="0" borderId="0" xfId="2"/>
    <xf numFmtId="0" fontId="18" fillId="11" borderId="0" xfId="2" applyFont="1" applyFill="1" applyAlignment="1">
      <alignment horizontal="right"/>
    </xf>
    <xf numFmtId="0" fontId="19" fillId="11" borderId="0" xfId="3" applyFill="1"/>
    <xf numFmtId="0" fontId="20" fillId="11" borderId="0" xfId="2" applyFont="1" applyFill="1" applyAlignment="1">
      <alignment horizontal="right"/>
    </xf>
    <xf numFmtId="0" fontId="17" fillId="12" borderId="19" xfId="2" applyFill="1" applyBorder="1"/>
    <xf numFmtId="0" fontId="21" fillId="11" borderId="0" xfId="2" applyFont="1" applyFill="1" applyAlignment="1">
      <alignment horizontal="right"/>
    </xf>
    <xf numFmtId="0" fontId="22" fillId="11" borderId="0" xfId="2" applyFont="1" applyFill="1" applyAlignment="1">
      <alignment horizontal="right"/>
    </xf>
    <xf numFmtId="0" fontId="23" fillId="12" borderId="0" xfId="2" applyFont="1" applyFill="1" applyAlignment="1">
      <alignment horizontal="right" readingOrder="2"/>
    </xf>
    <xf numFmtId="0" fontId="17" fillId="12" borderId="0" xfId="2" applyFill="1"/>
    <xf numFmtId="0" fontId="24" fillId="13" borderId="20" xfId="2" applyFont="1" applyFill="1" applyBorder="1" applyAlignment="1">
      <alignment horizontal="right" readingOrder="2"/>
    </xf>
    <xf numFmtId="0" fontId="24" fillId="13" borderId="21" xfId="2" applyFont="1" applyFill="1" applyBorder="1" applyAlignment="1">
      <alignment horizontal="right" readingOrder="2"/>
    </xf>
    <xf numFmtId="0" fontId="17" fillId="0" borderId="0" xfId="2" applyAlignment="1">
      <alignment readingOrder="2"/>
    </xf>
    <xf numFmtId="0" fontId="25" fillId="13" borderId="22" xfId="2" applyFont="1" applyFill="1" applyBorder="1" applyAlignment="1">
      <alignment horizontal="right" readingOrder="2"/>
    </xf>
    <xf numFmtId="0" fontId="25" fillId="13" borderId="23" xfId="2" applyFont="1" applyFill="1" applyBorder="1" applyAlignment="1">
      <alignment horizontal="right" readingOrder="2"/>
    </xf>
    <xf numFmtId="0" fontId="23" fillId="12" borderId="0" xfId="2" applyFont="1" applyFill="1" applyAlignment="1">
      <alignment horizontal="center"/>
    </xf>
    <xf numFmtId="0" fontId="26" fillId="12" borderId="24" xfId="2" applyFont="1" applyFill="1" applyBorder="1"/>
    <xf numFmtId="0" fontId="27" fillId="6" borderId="0" xfId="2" applyFont="1" applyFill="1" applyAlignment="1">
      <alignment horizontal="center"/>
    </xf>
    <xf numFmtId="0" fontId="28" fillId="6" borderId="0" xfId="2" applyFont="1" applyFill="1" applyAlignment="1">
      <alignment horizontal="right" readingOrder="2"/>
    </xf>
    <xf numFmtId="0" fontId="25" fillId="6" borderId="0" xfId="2" applyFont="1" applyFill="1" applyAlignment="1">
      <alignment horizontal="right" readingOrder="2"/>
    </xf>
    <xf numFmtId="0" fontId="23" fillId="12" borderId="0" xfId="2" applyFont="1" applyFill="1" applyAlignment="1">
      <alignment horizontal="right"/>
    </xf>
    <xf numFmtId="0" fontId="29" fillId="11" borderId="0" xfId="2" applyFont="1" applyFill="1" applyAlignment="1">
      <alignment horizontal="right"/>
    </xf>
    <xf numFmtId="0" fontId="31" fillId="11" borderId="0" xfId="2" applyFont="1" applyFill="1" applyAlignment="1">
      <alignment horizontal="right"/>
    </xf>
    <xf numFmtId="0" fontId="17" fillId="11" borderId="0" xfId="2" applyFill="1" applyAlignment="1">
      <alignment horizontal="right"/>
    </xf>
    <xf numFmtId="0" fontId="32" fillId="11" borderId="0" xfId="2" applyFont="1" applyFill="1" applyAlignment="1">
      <alignment horizontal="right"/>
    </xf>
    <xf numFmtId="0" fontId="33" fillId="11" borderId="0" xfId="2" applyFont="1" applyFill="1" applyAlignment="1">
      <alignment horizontal="right"/>
    </xf>
    <xf numFmtId="9" fontId="35" fillId="14" borderId="25" xfId="2" applyNumberFormat="1" applyFont="1" applyFill="1" applyBorder="1" applyAlignment="1">
      <alignment horizontal="center"/>
    </xf>
    <xf numFmtId="0" fontId="35" fillId="14" borderId="25" xfId="2" applyFont="1" applyFill="1" applyBorder="1" applyAlignment="1">
      <alignment horizontal="center"/>
    </xf>
    <xf numFmtId="0" fontId="36" fillId="14" borderId="0" xfId="2" applyFont="1" applyFill="1" applyAlignment="1">
      <alignment horizontal="center"/>
    </xf>
    <xf numFmtId="0" fontId="37" fillId="14" borderId="26" xfId="2" applyFont="1" applyFill="1" applyBorder="1" applyAlignment="1">
      <alignment horizontal="center" readingOrder="2"/>
    </xf>
    <xf numFmtId="0" fontId="17" fillId="11" borderId="0" xfId="2" applyFill="1" applyAlignment="1">
      <alignment readingOrder="2"/>
    </xf>
    <xf numFmtId="0" fontId="38" fillId="11" borderId="0" xfId="2" applyFont="1" applyFill="1" applyAlignment="1">
      <alignment horizontal="right" readingOrder="2"/>
    </xf>
    <xf numFmtId="0" fontId="39" fillId="11" borderId="0" xfId="2" applyFont="1" applyFill="1" applyAlignment="1">
      <alignment horizontal="center"/>
    </xf>
    <xf numFmtId="0" fontId="40" fillId="11" borderId="0" xfId="2" applyFont="1" applyFill="1" applyAlignment="1">
      <alignment horizontal="right"/>
    </xf>
    <xf numFmtId="0" fontId="40" fillId="11" borderId="0" xfId="2" applyFont="1" applyFill="1" applyAlignment="1">
      <alignment horizontal="right" readingOrder="2"/>
    </xf>
    <xf numFmtId="0" fontId="41" fillId="12" borderId="27" xfId="2" applyFont="1" applyFill="1" applyBorder="1" applyAlignment="1">
      <alignment horizontal="center"/>
    </xf>
    <xf numFmtId="0" fontId="41" fillId="15" borderId="28" xfId="2" applyFont="1" applyFill="1" applyBorder="1" applyAlignment="1">
      <alignment horizontal="center"/>
    </xf>
    <xf numFmtId="0" fontId="41" fillId="16" borderId="27" xfId="2" applyFont="1" applyFill="1" applyBorder="1" applyAlignment="1">
      <alignment horizontal="center"/>
    </xf>
    <xf numFmtId="0" fontId="36" fillId="17" borderId="27" xfId="2" applyFont="1" applyFill="1" applyBorder="1" applyAlignment="1">
      <alignment horizontal="center" readingOrder="2"/>
    </xf>
    <xf numFmtId="0" fontId="42" fillId="17" borderId="29" xfId="2" applyFont="1" applyFill="1" applyBorder="1" applyAlignment="1">
      <alignment horizontal="center"/>
    </xf>
    <xf numFmtId="0" fontId="43" fillId="17" borderId="27" xfId="2" applyFont="1" applyFill="1" applyBorder="1" applyAlignment="1">
      <alignment horizontal="center" readingOrder="2"/>
    </xf>
    <xf numFmtId="0" fontId="36" fillId="11" borderId="30" xfId="2" applyFont="1" applyFill="1" applyBorder="1" applyAlignment="1">
      <alignment horizontal="center" readingOrder="2"/>
    </xf>
    <xf numFmtId="0" fontId="42" fillId="11" borderId="31" xfId="2" applyFont="1" applyFill="1" applyBorder="1" applyAlignment="1">
      <alignment horizontal="center"/>
    </xf>
    <xf numFmtId="0" fontId="43" fillId="11" borderId="30" xfId="2" applyFont="1" applyFill="1" applyBorder="1" applyAlignment="1">
      <alignment horizontal="center"/>
    </xf>
    <xf numFmtId="0" fontId="36" fillId="17" borderId="30" xfId="2" applyFont="1" applyFill="1" applyBorder="1" applyAlignment="1">
      <alignment horizontal="center" readingOrder="2"/>
    </xf>
    <xf numFmtId="0" fontId="42" fillId="17" borderId="31" xfId="2" applyFont="1" applyFill="1" applyBorder="1" applyAlignment="1">
      <alignment horizontal="center"/>
    </xf>
    <xf numFmtId="0" fontId="43" fillId="17" borderId="30" xfId="2" applyFont="1" applyFill="1" applyBorder="1" applyAlignment="1">
      <alignment horizontal="center"/>
    </xf>
    <xf numFmtId="0" fontId="36" fillId="11" borderId="32" xfId="2" applyFont="1" applyFill="1" applyBorder="1" applyAlignment="1">
      <alignment horizontal="center" readingOrder="2"/>
    </xf>
    <xf numFmtId="0" fontId="42" fillId="11" borderId="33" xfId="2" applyFont="1" applyFill="1" applyBorder="1" applyAlignment="1">
      <alignment horizontal="center"/>
    </xf>
    <xf numFmtId="0" fontId="43" fillId="11" borderId="32" xfId="2" applyFont="1" applyFill="1" applyBorder="1" applyAlignment="1">
      <alignment horizontal="center" readingOrder="2"/>
    </xf>
    <xf numFmtId="0" fontId="39" fillId="18" borderId="0" xfId="2" applyFont="1" applyFill="1" applyAlignment="1">
      <alignment horizontal="center"/>
    </xf>
    <xf numFmtId="0" fontId="28" fillId="18" borderId="0" xfId="2" applyFont="1" applyFill="1" applyAlignment="1">
      <alignment horizontal="right" readingOrder="2"/>
    </xf>
    <xf numFmtId="0" fontId="28" fillId="18" borderId="0" xfId="2" applyFont="1" applyFill="1" applyAlignment="1">
      <alignment horizontal="right"/>
    </xf>
    <xf numFmtId="0" fontId="25" fillId="18" borderId="0" xfId="2" applyFont="1" applyFill="1" applyAlignment="1">
      <alignment horizontal="right"/>
    </xf>
    <xf numFmtId="0" fontId="44" fillId="11" borderId="0" xfId="2" applyFont="1" applyFill="1" applyAlignment="1">
      <alignment horizontal="center" readingOrder="2"/>
    </xf>
    <xf numFmtId="0" fontId="45" fillId="16" borderId="0" xfId="2" applyFont="1" applyFill="1" applyAlignment="1">
      <alignment horizontal="center" readingOrder="2"/>
    </xf>
    <xf numFmtId="0" fontId="17" fillId="16" borderId="0" xfId="2" applyFill="1"/>
    <xf numFmtId="0" fontId="33" fillId="11" borderId="0" xfId="2" applyFont="1" applyFill="1" applyAlignment="1">
      <alignment horizontal="right" readingOrder="2"/>
    </xf>
    <xf numFmtId="0" fontId="7" fillId="4" borderId="0" xfId="1" applyFont="1" applyFill="1" applyAlignment="1">
      <alignment horizontal="center" readingOrder="2"/>
    </xf>
    <xf numFmtId="0" fontId="0" fillId="4" borderId="0" xfId="0" applyFill="1" applyAlignment="1">
      <alignment readingOrder="2"/>
    </xf>
    <xf numFmtId="0" fontId="14" fillId="0" borderId="0" xfId="0" applyFont="1" applyAlignment="1">
      <alignment horizontal="center" readingOrder="2"/>
    </xf>
    <xf numFmtId="0" fontId="14" fillId="0" borderId="0" xfId="0" applyFont="1"/>
    <xf numFmtId="0" fontId="10" fillId="2" borderId="0" xfId="0" applyFont="1" applyFill="1" applyAlignment="1">
      <alignment horizontal="center" readingOrder="2"/>
    </xf>
    <xf numFmtId="0" fontId="12" fillId="3" borderId="13" xfId="0" applyFont="1" applyFill="1" applyBorder="1" applyAlignment="1">
      <alignment horizontal="center" vertical="center"/>
    </xf>
    <xf numFmtId="0" fontId="13" fillId="6" borderId="15" xfId="0" applyFont="1" applyFill="1" applyBorder="1" applyAlignment="1">
      <alignment horizontal="center" vertical="center"/>
    </xf>
    <xf numFmtId="0" fontId="13" fillId="6" borderId="14" xfId="0" applyFont="1" applyFill="1" applyBorder="1" applyAlignment="1">
      <alignment horizontal="center" vertical="center"/>
    </xf>
    <xf numFmtId="164" fontId="13" fillId="6" borderId="15" xfId="0" applyNumberFormat="1" applyFont="1" applyFill="1" applyBorder="1" applyAlignment="1">
      <alignment horizontal="center" vertical="center"/>
    </xf>
    <xf numFmtId="0" fontId="13" fillId="6" borderId="16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 readingOrder="2"/>
    </xf>
    <xf numFmtId="0" fontId="6" fillId="0" borderId="0" xfId="0" applyFont="1" applyAlignment="1">
      <alignment horizontal="center" vertical="center" wrapText="1" readingOrder="2"/>
    </xf>
    <xf numFmtId="0" fontId="6" fillId="0" borderId="0" xfId="0" applyFont="1" applyAlignment="1">
      <alignment horizontal="center" readingOrder="2"/>
    </xf>
    <xf numFmtId="0" fontId="0" fillId="0" borderId="34" xfId="0" applyBorder="1"/>
    <xf numFmtId="0" fontId="0" fillId="0" borderId="35" xfId="0" applyBorder="1"/>
    <xf numFmtId="0" fontId="19" fillId="11" borderId="36" xfId="3" applyFill="1" applyBorder="1"/>
    <xf numFmtId="0" fontId="0" fillId="0" borderId="37" xfId="0" applyBorder="1"/>
    <xf numFmtId="0" fontId="0" fillId="0" borderId="38" xfId="0" applyBorder="1"/>
    <xf numFmtId="0" fontId="0" fillId="0" borderId="39" xfId="0" applyBorder="1"/>
  </cellXfs>
  <cellStyles count="4">
    <cellStyle name="Normal" xfId="0" builtinId="0"/>
    <cellStyle name="Normal 2" xfId="2" xr:uid="{0977CA45-5835-472D-B28D-BF703ABA8DC7}"/>
    <cellStyle name="היפר-קישור" xfId="1" builtinId="8"/>
    <cellStyle name="היפר-קישור 2" xfId="3" xr:uid="{825F440F-5B42-4238-8D8A-44213D85E186}"/>
  </cellStyles>
  <dxfs count="18">
    <dxf>
      <font>
        <color rgb="FF383D41"/>
      </font>
      <fill>
        <patternFill patternType="solid">
          <fgColor indexed="64"/>
          <bgColor rgb="FFE2E3E5"/>
        </patternFill>
      </fill>
    </dxf>
    <dxf>
      <font>
        <color rgb="FF155724"/>
      </font>
      <fill>
        <patternFill patternType="solid">
          <fgColor indexed="64"/>
          <bgColor rgb="FFD4EDDA"/>
        </patternFill>
      </fill>
    </dxf>
    <dxf>
      <font>
        <color rgb="FF856404"/>
      </font>
      <fill>
        <patternFill patternType="solid">
          <fgColor indexed="64"/>
          <bgColor rgb="FFFFF3CD"/>
        </patternFill>
      </fill>
    </dxf>
    <dxf>
      <font>
        <b/>
        <i val="0"/>
        <color rgb="FF721C24"/>
      </font>
      <fill>
        <patternFill patternType="solid">
          <fgColor indexed="64"/>
          <bgColor rgb="FFF8D7DA"/>
        </patternFill>
      </fill>
    </dxf>
    <dxf>
      <font>
        <color rgb="FF856404"/>
      </font>
      <fill>
        <patternFill patternType="solid">
          <fgColor indexed="64"/>
          <bgColor rgb="FFFFF3CD"/>
        </patternFill>
      </fill>
    </dxf>
    <dxf>
      <font>
        <color rgb="FF1A5276"/>
      </font>
      <fill>
        <patternFill patternType="solid">
          <fgColor indexed="64"/>
          <bgColor rgb="FFD6EAF8"/>
        </patternFill>
      </fill>
    </dxf>
    <dxf>
      <font>
        <color rgb="FF155724"/>
      </font>
      <fill>
        <patternFill patternType="solid">
          <fgColor indexed="64"/>
          <bgColor rgb="FFD4EDDA"/>
        </patternFill>
      </fill>
    </dxf>
    <dxf>
      <font>
        <color rgb="FF155724"/>
      </font>
      <fill>
        <patternFill patternType="solid">
          <fgColor indexed="64"/>
          <bgColor rgb="FFD4EDDA"/>
        </patternFill>
      </fill>
    </dxf>
    <dxf>
      <font>
        <color rgb="FF856404"/>
      </font>
      <fill>
        <patternFill patternType="solid">
          <fgColor indexed="64"/>
          <bgColor rgb="FFFFF3CD"/>
        </patternFill>
      </fill>
    </dxf>
    <dxf>
      <font>
        <color rgb="FF721C24"/>
      </font>
      <fill>
        <patternFill patternType="solid">
          <fgColor indexed="64"/>
          <bgColor rgb="FFF8D7DA"/>
        </patternFill>
      </fill>
    </dxf>
    <dxf>
      <font>
        <color rgb="FF721C24"/>
      </font>
      <fill>
        <patternFill patternType="solid">
          <fgColor indexed="64"/>
          <bgColor rgb="FFF8D7DA"/>
        </patternFill>
      </fill>
    </dxf>
    <dxf>
      <font>
        <color rgb="FF155724"/>
      </font>
      <fill>
        <patternFill patternType="solid">
          <fgColor indexed="64"/>
          <bgColor rgb="FFD4EDDA"/>
        </patternFill>
      </fill>
    </dxf>
    <dxf>
      <font>
        <color rgb="FFE65100"/>
      </font>
      <fill>
        <patternFill patternType="solid">
          <fgColor indexed="64"/>
          <bgColor rgb="FFFFE0B2"/>
        </patternFill>
      </fill>
    </dxf>
    <dxf>
      <font>
        <color rgb="FF7D6608"/>
      </font>
      <fill>
        <patternFill patternType="solid">
          <fgColor indexed="64"/>
          <bgColor rgb="FFFFF9C4"/>
        </patternFill>
      </fill>
    </dxf>
    <dxf>
      <font>
        <color rgb="FF1A5276"/>
      </font>
      <fill>
        <patternFill patternType="solid">
          <fgColor indexed="64"/>
          <bgColor rgb="FFD6EAF8"/>
        </patternFill>
      </fill>
    </dxf>
    <dxf>
      <font>
        <color rgb="FF856404"/>
      </font>
      <fill>
        <patternFill patternType="solid">
          <fgColor indexed="64"/>
          <bgColor rgb="FFFFF3CD"/>
        </patternFill>
      </fill>
    </dxf>
    <dxf>
      <font>
        <color rgb="FF155724"/>
      </font>
      <fill>
        <patternFill patternType="solid">
          <fgColor indexed="64"/>
          <bgColor rgb="FFD4EDDA"/>
        </patternFill>
      </fill>
    </dxf>
    <dxf>
      <font>
        <color rgb="FF383D41"/>
      </font>
      <fill>
        <patternFill patternType="solid">
          <fgColor indexed="64"/>
          <bgColor rgb="FFE2E3E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e-IL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he-IL"/>
              <a:t>📊 עסקאות לפי שלב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he-IL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דשבורד!$B$9</c:f>
              <c:strCache>
                <c:ptCount val="1"/>
                <c:pt idx="0">
                  <c:v>מספר עסקאות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tint val="77000"/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tint val="77000"/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tint val="77000"/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דשבורד!$A$10:$A$14</c:f>
              <c:strCache>
                <c:ptCount val="5"/>
                <c:pt idx="0">
                  <c:v>ליד</c:v>
                </c:pt>
                <c:pt idx="1">
                  <c:v>הצעת מחיר</c:v>
                </c:pt>
                <c:pt idx="2">
                  <c:v>משא ומתן</c:v>
                </c:pt>
                <c:pt idx="3">
                  <c:v>סגירה</c:v>
                </c:pt>
                <c:pt idx="4">
                  <c:v>אבוד</c:v>
                </c:pt>
              </c:strCache>
            </c:strRef>
          </c:cat>
          <c:val>
            <c:numRef>
              <c:f>דשבורד!$B$10:$B$14</c:f>
              <c:numCache>
                <c:formatCode>General</c:formatCode>
                <c:ptCount val="5"/>
                <c:pt idx="0">
                  <c:v>2</c:v>
                </c:pt>
                <c:pt idx="1">
                  <c:v>2</c:v>
                </c:pt>
                <c:pt idx="2">
                  <c:v>1</c:v>
                </c:pt>
                <c:pt idx="3">
                  <c:v>2</c:v>
                </c:pt>
                <c:pt idx="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059-427B-9B88-2D47E563CDB5}"/>
            </c:ext>
          </c:extLst>
        </c:ser>
        <c:ser>
          <c:idx val="1"/>
          <c:order val="1"/>
          <c:tx>
            <c:strRef>
              <c:f>דשבורד!$C$9</c:f>
              <c:strCache>
                <c:ptCount val="1"/>
                <c:pt idx="0">
                  <c:v>סכום כולל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76000"/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hade val="76000"/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shade val="76000"/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דשבורד!$A$10:$A$14</c:f>
              <c:strCache>
                <c:ptCount val="5"/>
                <c:pt idx="0">
                  <c:v>ליד</c:v>
                </c:pt>
                <c:pt idx="1">
                  <c:v>הצעת מחיר</c:v>
                </c:pt>
                <c:pt idx="2">
                  <c:v>משא ומתן</c:v>
                </c:pt>
                <c:pt idx="3">
                  <c:v>סגירה</c:v>
                </c:pt>
                <c:pt idx="4">
                  <c:v>אבוד</c:v>
                </c:pt>
              </c:strCache>
            </c:strRef>
          </c:cat>
          <c:val>
            <c:numRef>
              <c:f>דשבורד!$C$10:$C$14</c:f>
              <c:numCache>
                <c:formatCode>General</c:formatCode>
                <c:ptCount val="5"/>
                <c:pt idx="0">
                  <c:v>20000</c:v>
                </c:pt>
                <c:pt idx="1">
                  <c:v>45000</c:v>
                </c:pt>
                <c:pt idx="2">
                  <c:v>45000</c:v>
                </c:pt>
                <c:pt idx="3">
                  <c:v>20000</c:v>
                </c:pt>
                <c:pt idx="4">
                  <c:v>35000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059-427B-9B88-2D47E563CD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5"/>
        <c:overlap val="-20"/>
        <c:axId val="1558283936"/>
        <c:axId val="1558284416"/>
      </c:barChart>
      <c:catAx>
        <c:axId val="1558283936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e-IL"/>
          </a:p>
        </c:txPr>
        <c:crossAx val="1558284416"/>
        <c:crosses val="autoZero"/>
        <c:auto val="1"/>
        <c:lblAlgn val="ctr"/>
        <c:lblOffset val="100"/>
        <c:noMultiLvlLbl val="0"/>
      </c:catAx>
      <c:valAx>
        <c:axId val="1558284416"/>
        <c:scaling>
          <c:orientation val="maxMin"/>
        </c:scaling>
        <c:delete val="0"/>
        <c:axPos val="b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e-IL"/>
          </a:p>
        </c:txPr>
        <c:crossAx val="15582839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he-IL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he-I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e-IL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he-IL"/>
              <a:t>👥 פילוח לקוחות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he-IL"/>
        </a:p>
      </c:txPr>
    </c:title>
    <c:autoTitleDeleted val="0"/>
    <c:plotArea>
      <c:layout/>
      <c:doughnutChart>
        <c:varyColors val="1"/>
        <c:ser>
          <c:idx val="0"/>
          <c:order val="0"/>
          <c:tx>
            <c:strRef>
              <c:f>דשבורד!$B$19</c:f>
              <c:strCache>
                <c:ptCount val="1"/>
                <c:pt idx="0">
                  <c:v>מספר לקוחות</c:v>
                </c:pt>
              </c:strCache>
            </c:strRef>
          </c:tx>
          <c:dPt>
            <c:idx val="0"/>
            <c:bubble3D val="0"/>
            <c:spPr>
              <a:gradFill rotWithShape="1">
                <a:gsLst>
                  <a:gs pos="0">
                    <a:schemeClr val="accent5">
                      <a:shade val="65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5">
                      <a:shade val="65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5">
                      <a:shade val="65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AB66-4ED0-B626-7ED751EC43D0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5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5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5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AB66-4ED0-B626-7ED751EC43D0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5">
                      <a:tint val="65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5">
                      <a:tint val="65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5">
                      <a:tint val="65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AB66-4ED0-B626-7ED751EC43D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he-IL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>
                  <a:solidFill>
                    <a:schemeClr val="lt1">
                      <a:lumMod val="95000"/>
                      <a:alpha val="54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דשבורד!$A$20:$A$22</c:f>
              <c:strCache>
                <c:ptCount val="3"/>
                <c:pt idx="0">
                  <c:v>ליד</c:v>
                </c:pt>
                <c:pt idx="1">
                  <c:v>פעיל</c:v>
                </c:pt>
                <c:pt idx="2">
                  <c:v>לא פעיל</c:v>
                </c:pt>
              </c:strCache>
            </c:strRef>
          </c:cat>
          <c:val>
            <c:numRef>
              <c:f>דשבורד!$B$20:$B$22</c:f>
              <c:numCache>
                <c:formatCode>General</c:formatCode>
                <c:ptCount val="3"/>
                <c:pt idx="0">
                  <c:v>3</c:v>
                </c:pt>
                <c:pt idx="1">
                  <c:v>4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CD5-4D2D-A15F-CB0A055962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75"/>
      </c:doughnut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he-IL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he-I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Reversed" id="21">
  <a:schemeClr val="accent1"/>
</cs:colorStyle>
</file>

<file path=xl/charts/colors2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style1.xml><?xml version="1.0" encoding="utf-8"?>
<cs:chartStyle xmlns:cs="http://schemas.microsoft.com/office/drawing/2012/chartStyle" xmlns:a="http://schemas.openxmlformats.org/drawingml/2006/main" id="222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ize="5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57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1401762</xdr:colOff>
      <xdr:row>17</xdr:row>
      <xdr:rowOff>365760</xdr:rowOff>
    </xdr:from>
    <xdr:to>
      <xdr:col>10</xdr:col>
      <xdr:colOff>573722</xdr:colOff>
      <xdr:row>34</xdr:row>
      <xdr:rowOff>58420</xdr:rowOff>
    </xdr:to>
    <xdr:graphicFrame macro="">
      <xdr:nvGraphicFramePr>
        <xdr:cNvPr id="2" name="תרשים 1">
          <a:extLst>
            <a:ext uri="{FF2B5EF4-FFF2-40B4-BE49-F238E27FC236}">
              <a16:creationId xmlns:a16="http://schemas.microsoft.com/office/drawing/2014/main" id="{05EDA5DA-4E08-F933-A230-AE5FBF7C43F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434499</xdr:colOff>
      <xdr:row>17</xdr:row>
      <xdr:rowOff>373380</xdr:rowOff>
    </xdr:from>
    <xdr:to>
      <xdr:col>5</xdr:col>
      <xdr:colOff>1199039</xdr:colOff>
      <xdr:row>34</xdr:row>
      <xdr:rowOff>66040</xdr:rowOff>
    </xdr:to>
    <xdr:graphicFrame macro="">
      <xdr:nvGraphicFramePr>
        <xdr:cNvPr id="3" name="תרשים 2">
          <a:extLst>
            <a:ext uri="{FF2B5EF4-FFF2-40B4-BE49-F238E27FC236}">
              <a16:creationId xmlns:a16="http://schemas.microsoft.com/office/drawing/2014/main" id="{6DFCC87B-1859-D4D6-F858-E34365C02DC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USER\Downloads\TasksTeamWithGannt.xlsx" TargetMode="External"/><Relationship Id="rId1" Type="http://schemas.openxmlformats.org/officeDocument/2006/relationships/externalLinkPath" Target="/Users/USER/Documents/wp/excel/static/files/TasksTeamWithGann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ברוכים הבאים"/>
      <sheetName val="ניהול משימות"/>
      <sheetName val="לוח גאנט"/>
      <sheetName val="דאשבורד"/>
      <sheetName val="הגדרות"/>
    </sheetNames>
    <sheetDataSet>
      <sheetData sheetId="0" refreshError="1"/>
      <sheetData sheetId="1" refreshError="1"/>
      <sheetData sheetId="2" refreshError="1"/>
      <sheetData sheetId="3" refreshError="1"/>
      <sheetData sheetId="4">
        <row r="2">
          <cell r="A2" t="str">
            <v>שיווק</v>
          </cell>
          <cell r="B2" t="str">
            <v>ישראל ישראלי</v>
          </cell>
          <cell r="C2" t="str">
            <v>טרם החל</v>
          </cell>
          <cell r="D2" t="str">
            <v>נמוכה</v>
          </cell>
        </row>
        <row r="3">
          <cell r="A3" t="str">
            <v>פיתוח</v>
          </cell>
          <cell r="B3" t="str">
            <v>שרה כהן</v>
          </cell>
          <cell r="C3" t="str">
            <v>בביצוע</v>
          </cell>
          <cell r="D3" t="str">
            <v>בינונית</v>
          </cell>
        </row>
        <row r="4">
          <cell r="A4" t="str">
            <v>אדמיניסטרציה</v>
          </cell>
          <cell r="B4" t="str">
            <v>דוד לוי</v>
          </cell>
          <cell r="C4" t="str">
            <v>ממתין למשוב</v>
          </cell>
          <cell r="D4" t="str">
            <v>גבוהה</v>
          </cell>
        </row>
        <row r="5">
          <cell r="A5" t="str">
            <v>מכירות</v>
          </cell>
          <cell r="B5" t="str">
            <v>רחל מזרחי</v>
          </cell>
          <cell r="C5" t="str">
            <v>הושלם</v>
          </cell>
          <cell r="D5" t="str">
            <v>דחוף!</v>
          </cell>
        </row>
        <row r="6">
          <cell r="A6" t="str">
            <v>משאבי אנוש</v>
          </cell>
          <cell r="C6" t="str">
            <v>תקוע</v>
          </cell>
        </row>
      </sheetData>
    </sheetDataSet>
  </externalBook>
</externalLink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left" visibility="0" width="350" row="5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3D4A0B03-90DF-424D-A2B6-34ED664D867A}">
  <we:reference id="wa200009404" version="1.0.0.8" store="he-IL" storeType="OMEX"/>
  <we:alternateReferences>
    <we:reference id="wa200009404" version="1.0.0.8" store="wa200009404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excel.kova.co.il/contact" TargetMode="External"/><Relationship Id="rId7" Type="http://schemas.openxmlformats.org/officeDocument/2006/relationships/hyperlink" Target="https://excel.kova.co.il/contact" TargetMode="External"/><Relationship Id="rId2" Type="http://schemas.openxmlformats.org/officeDocument/2006/relationships/hyperlink" Target="https://excel.kova.co.il/contact" TargetMode="External"/><Relationship Id="rId1" Type="http://schemas.openxmlformats.org/officeDocument/2006/relationships/hyperlink" Target="https://excel.kova.co.il/contact" TargetMode="External"/><Relationship Id="rId6" Type="http://schemas.openxmlformats.org/officeDocument/2006/relationships/hyperlink" Target="https://excel.kova.co.il/contact" TargetMode="External"/><Relationship Id="rId5" Type="http://schemas.openxmlformats.org/officeDocument/2006/relationships/hyperlink" Target="https://excel.kova.co.il/contact" TargetMode="External"/><Relationship Id="rId4" Type="http://schemas.openxmlformats.org/officeDocument/2006/relationships/hyperlink" Target="https://excel.kova.co.il/contact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excel.kova.co.il/contac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056572-FDF5-47BD-94C6-DC8E11EA8AB2}">
  <dimension ref="A1:H112"/>
  <sheetViews>
    <sheetView showGridLines="0" rightToLeft="1" tabSelected="1" workbookViewId="0">
      <selection activeCell="G2" sqref="G2"/>
    </sheetView>
  </sheetViews>
  <sheetFormatPr defaultColWidth="9" defaultRowHeight="14.25" x14ac:dyDescent="0.2"/>
  <cols>
    <col min="1" max="1" width="3.25" style="47" customWidth="1"/>
    <col min="2" max="2" width="37.125" style="47" customWidth="1"/>
    <col min="3" max="3" width="33.25" style="47" customWidth="1"/>
    <col min="4" max="4" width="2.5" style="47" customWidth="1"/>
    <col min="5" max="5" width="33.25" style="47" customWidth="1"/>
    <col min="6" max="6" width="2.5" style="47" customWidth="1"/>
    <col min="7" max="7" width="33.25" style="47" customWidth="1"/>
    <col min="8" max="8" width="3.25" style="47" customWidth="1"/>
    <col min="9" max="16384" width="9" style="47"/>
  </cols>
  <sheetData>
    <row r="1" spans="1:8" ht="10.15" customHeight="1" x14ac:dyDescent="0.2">
      <c r="A1" s="46"/>
      <c r="B1" s="46"/>
      <c r="C1" s="46"/>
      <c r="D1" s="46"/>
      <c r="E1" s="46"/>
      <c r="F1" s="46"/>
      <c r="G1" s="46"/>
      <c r="H1" s="46"/>
    </row>
    <row r="2" spans="1:8" ht="40.15" customHeight="1" x14ac:dyDescent="0.5">
      <c r="A2" s="46"/>
      <c r="B2" s="48" t="s">
        <v>113</v>
      </c>
      <c r="C2" s="46"/>
      <c r="D2" s="46"/>
      <c r="E2" s="46"/>
      <c r="F2" s="46"/>
      <c r="G2" s="49" t="s">
        <v>114</v>
      </c>
      <c r="H2" s="46"/>
    </row>
    <row r="3" spans="1:8" ht="22.15" customHeight="1" x14ac:dyDescent="0.25">
      <c r="A3" s="46"/>
      <c r="B3" s="50" t="s">
        <v>115</v>
      </c>
      <c r="C3" s="46"/>
      <c r="D3" s="46"/>
      <c r="E3" s="46"/>
      <c r="F3" s="46"/>
      <c r="G3" s="46"/>
      <c r="H3" s="46"/>
    </row>
    <row r="4" spans="1:8" ht="4.1500000000000004" customHeight="1" thickBot="1" x14ac:dyDescent="0.25">
      <c r="A4" s="46"/>
      <c r="B4" s="51"/>
      <c r="C4" s="51"/>
      <c r="D4" s="51"/>
      <c r="E4" s="51"/>
      <c r="F4" s="51"/>
      <c r="G4" s="51"/>
      <c r="H4" s="46"/>
    </row>
    <row r="5" spans="1:8" ht="10.15" customHeight="1" x14ac:dyDescent="0.2">
      <c r="A5" s="46"/>
      <c r="B5" s="46"/>
      <c r="C5" s="46"/>
      <c r="D5" s="46"/>
      <c r="E5" s="46"/>
      <c r="F5" s="46"/>
      <c r="G5" s="46"/>
      <c r="H5" s="46"/>
    </row>
    <row r="6" spans="1:8" ht="20.25" x14ac:dyDescent="0.3">
      <c r="A6" s="46"/>
      <c r="B6" s="52" t="s">
        <v>116</v>
      </c>
      <c r="C6" s="46"/>
      <c r="D6" s="46"/>
      <c r="E6" s="46"/>
      <c r="F6" s="46"/>
      <c r="G6" s="46"/>
      <c r="H6" s="46"/>
    </row>
    <row r="7" spans="1:8" ht="10.15" customHeight="1" x14ac:dyDescent="0.2">
      <c r="A7" s="46"/>
      <c r="B7" s="46"/>
      <c r="C7" s="46"/>
      <c r="D7" s="46"/>
      <c r="E7" s="46"/>
      <c r="F7" s="46"/>
      <c r="G7" s="46"/>
      <c r="H7" s="46"/>
    </row>
    <row r="8" spans="1:8" x14ac:dyDescent="0.2">
      <c r="A8" s="46"/>
      <c r="B8" s="53" t="s">
        <v>117</v>
      </c>
      <c r="C8" s="46"/>
      <c r="D8" s="46"/>
      <c r="E8" s="46"/>
      <c r="F8" s="46"/>
      <c r="G8" s="46"/>
      <c r="H8" s="46"/>
    </row>
    <row r="9" spans="1:8" x14ac:dyDescent="0.2">
      <c r="A9" s="46"/>
      <c r="B9" s="53" t="s">
        <v>118</v>
      </c>
      <c r="C9" s="46"/>
      <c r="D9" s="46"/>
      <c r="E9" s="46"/>
      <c r="F9" s="46"/>
      <c r="G9" s="46"/>
      <c r="H9" s="46"/>
    </row>
    <row r="10" spans="1:8" ht="10.15" customHeight="1" x14ac:dyDescent="0.2">
      <c r="A10" s="46"/>
      <c r="B10" s="46"/>
      <c r="C10" s="46"/>
      <c r="D10" s="46"/>
      <c r="E10" s="46"/>
      <c r="F10" s="46"/>
      <c r="G10" s="46"/>
      <c r="H10" s="46"/>
    </row>
    <row r="11" spans="1:8" ht="31.9" customHeight="1" x14ac:dyDescent="0.3">
      <c r="A11" s="46"/>
      <c r="B11" s="54" t="s">
        <v>119</v>
      </c>
      <c r="C11" s="55"/>
      <c r="D11" s="55"/>
      <c r="E11" s="55"/>
      <c r="F11" s="55"/>
      <c r="G11" s="55"/>
      <c r="H11" s="46"/>
    </row>
    <row r="12" spans="1:8" ht="10.15" customHeight="1" thickBot="1" x14ac:dyDescent="0.25">
      <c r="A12" s="46"/>
      <c r="B12" s="46"/>
      <c r="C12" s="46"/>
      <c r="D12" s="46"/>
      <c r="E12" s="46"/>
      <c r="F12" s="46"/>
      <c r="G12" s="46"/>
      <c r="H12" s="46"/>
    </row>
    <row r="13" spans="1:8" ht="15.75" x14ac:dyDescent="0.25">
      <c r="A13" s="46"/>
      <c r="B13" s="56" t="s">
        <v>120</v>
      </c>
      <c r="C13" s="57" t="s">
        <v>121</v>
      </c>
      <c r="D13" s="58"/>
      <c r="E13" s="56" t="s">
        <v>122</v>
      </c>
      <c r="F13" s="58"/>
      <c r="G13" s="56" t="s">
        <v>123</v>
      </c>
      <c r="H13" s="46"/>
    </row>
    <row r="14" spans="1:8" ht="15" thickBot="1" x14ac:dyDescent="0.25">
      <c r="A14" s="46"/>
      <c r="B14" s="59" t="s">
        <v>124</v>
      </c>
      <c r="C14" s="60" t="s">
        <v>125</v>
      </c>
      <c r="D14" s="58"/>
      <c r="E14" s="59" t="s">
        <v>126</v>
      </c>
      <c r="F14" s="58"/>
      <c r="G14" s="59" t="s">
        <v>127</v>
      </c>
      <c r="H14" s="46"/>
    </row>
    <row r="15" spans="1:8" ht="10.15" customHeight="1" x14ac:dyDescent="0.2">
      <c r="A15" s="46"/>
      <c r="H15" s="46"/>
    </row>
    <row r="16" spans="1:8" ht="31.9" customHeight="1" x14ac:dyDescent="0.3">
      <c r="A16" s="46"/>
      <c r="B16" s="61" t="s">
        <v>128</v>
      </c>
      <c r="C16" s="55"/>
      <c r="D16" s="55"/>
      <c r="E16" s="55"/>
      <c r="F16" s="55"/>
      <c r="G16" s="62" t="s">
        <v>114</v>
      </c>
      <c r="H16" s="46"/>
    </row>
    <row r="17" spans="1:8" ht="10.15" customHeight="1" x14ac:dyDescent="0.2">
      <c r="A17" s="46"/>
      <c r="B17" s="46"/>
      <c r="C17" s="46"/>
      <c r="D17" s="46"/>
      <c r="E17" s="46"/>
      <c r="F17" s="46"/>
      <c r="G17" s="46"/>
      <c r="H17" s="46"/>
    </row>
    <row r="18" spans="1:8" ht="18" x14ac:dyDescent="0.25">
      <c r="A18" s="46"/>
      <c r="B18" s="63" t="s">
        <v>129</v>
      </c>
      <c r="C18" s="64" t="s">
        <v>130</v>
      </c>
      <c r="D18" s="46"/>
      <c r="E18" s="63" t="s">
        <v>129</v>
      </c>
      <c r="F18" s="46"/>
      <c r="G18" s="64" t="s">
        <v>131</v>
      </c>
      <c r="H18" s="46"/>
    </row>
    <row r="19" spans="1:8" x14ac:dyDescent="0.2">
      <c r="A19" s="46"/>
      <c r="B19" s="46"/>
      <c r="C19" s="65" t="s">
        <v>132</v>
      </c>
      <c r="D19" s="46"/>
      <c r="E19" s="46"/>
      <c r="F19" s="46"/>
      <c r="G19" s="65" t="s">
        <v>133</v>
      </c>
      <c r="H19" s="46"/>
    </row>
    <row r="20" spans="1:8" ht="18" x14ac:dyDescent="0.25">
      <c r="A20" s="46"/>
      <c r="B20" s="63" t="s">
        <v>129</v>
      </c>
      <c r="C20" s="64" t="s">
        <v>134</v>
      </c>
      <c r="D20" s="46"/>
      <c r="E20" s="63" t="s">
        <v>129</v>
      </c>
      <c r="F20" s="46"/>
      <c r="G20" s="64" t="s">
        <v>135</v>
      </c>
      <c r="H20" s="46"/>
    </row>
    <row r="21" spans="1:8" x14ac:dyDescent="0.2">
      <c r="A21" s="46"/>
      <c r="B21" s="46"/>
      <c r="C21" s="65" t="s">
        <v>136</v>
      </c>
      <c r="D21" s="46"/>
      <c r="E21" s="46"/>
      <c r="F21" s="46"/>
      <c r="G21" s="65" t="s">
        <v>137</v>
      </c>
      <c r="H21" s="46"/>
    </row>
    <row r="22" spans="1:8" ht="18" x14ac:dyDescent="0.25">
      <c r="A22" s="46"/>
      <c r="B22" s="63" t="s">
        <v>129</v>
      </c>
      <c r="C22" s="64" t="s">
        <v>138</v>
      </c>
      <c r="D22" s="46"/>
      <c r="E22" s="63" t="s">
        <v>129</v>
      </c>
      <c r="F22" s="46"/>
      <c r="G22" s="64" t="s">
        <v>139</v>
      </c>
      <c r="H22" s="46"/>
    </row>
    <row r="23" spans="1:8" x14ac:dyDescent="0.2">
      <c r="A23" s="46"/>
      <c r="B23" s="46"/>
      <c r="C23" s="65" t="s">
        <v>140</v>
      </c>
      <c r="D23" s="46"/>
      <c r="E23" s="46"/>
      <c r="F23" s="46"/>
      <c r="G23" s="65" t="s">
        <v>141</v>
      </c>
      <c r="H23" s="46"/>
    </row>
    <row r="24" spans="1:8" ht="10.15" customHeight="1" x14ac:dyDescent="0.2">
      <c r="A24" s="46"/>
      <c r="B24" s="46"/>
      <c r="C24" s="46"/>
      <c r="D24" s="46"/>
      <c r="E24" s="46"/>
      <c r="F24" s="46"/>
      <c r="G24" s="46"/>
      <c r="H24" s="46"/>
    </row>
    <row r="25" spans="1:8" ht="31.9" customHeight="1" x14ac:dyDescent="0.3">
      <c r="A25" s="46"/>
      <c r="B25" s="66" t="s">
        <v>142</v>
      </c>
      <c r="C25" s="55"/>
      <c r="D25" s="55"/>
      <c r="E25" s="55"/>
      <c r="F25" s="55"/>
      <c r="G25" s="62" t="s">
        <v>114</v>
      </c>
      <c r="H25" s="46"/>
    </row>
    <row r="26" spans="1:8" ht="10.15" customHeight="1" x14ac:dyDescent="0.2">
      <c r="A26" s="46"/>
      <c r="B26" s="46"/>
      <c r="C26" s="46"/>
      <c r="D26" s="46"/>
      <c r="E26" s="46"/>
      <c r="F26" s="46"/>
      <c r="G26" s="46"/>
      <c r="H26" s="46"/>
    </row>
    <row r="27" spans="1:8" ht="15.75" x14ac:dyDescent="0.25">
      <c r="A27" s="46"/>
      <c r="B27" s="67" t="s">
        <v>143</v>
      </c>
      <c r="C27" s="46"/>
      <c r="D27" s="46"/>
      <c r="E27" s="46"/>
      <c r="F27" s="46"/>
      <c r="G27" s="46"/>
      <c r="H27" s="46"/>
    </row>
    <row r="28" spans="1:8" x14ac:dyDescent="0.2">
      <c r="A28" s="46"/>
      <c r="B28" s="68" t="s">
        <v>144</v>
      </c>
      <c r="C28" s="46"/>
      <c r="D28" s="46"/>
      <c r="E28" s="46"/>
      <c r="F28" s="46"/>
      <c r="G28" s="46"/>
      <c r="H28" s="46"/>
    </row>
    <row r="29" spans="1:8" ht="10.15" customHeight="1" x14ac:dyDescent="0.2">
      <c r="A29" s="46"/>
      <c r="B29" s="69"/>
      <c r="C29" s="46"/>
      <c r="D29" s="46"/>
      <c r="E29" s="46"/>
      <c r="F29" s="46"/>
      <c r="G29" s="46"/>
      <c r="H29" s="46"/>
    </row>
    <row r="30" spans="1:8" ht="16.5" x14ac:dyDescent="0.25">
      <c r="A30" s="46"/>
      <c r="B30" s="70" t="s">
        <v>145</v>
      </c>
      <c r="C30" s="46"/>
      <c r="D30" s="46"/>
      <c r="E30" s="46"/>
      <c r="F30" s="46"/>
      <c r="G30" s="46"/>
      <c r="H30" s="46"/>
    </row>
    <row r="31" spans="1:8" x14ac:dyDescent="0.2">
      <c r="A31" s="46"/>
      <c r="B31" s="71" t="s">
        <v>146</v>
      </c>
      <c r="C31" s="46"/>
      <c r="D31" s="46"/>
      <c r="E31" s="46"/>
      <c r="F31" s="46"/>
      <c r="G31" s="46"/>
      <c r="H31" s="46"/>
    </row>
    <row r="32" spans="1:8" ht="10.15" customHeight="1" thickBot="1" x14ac:dyDescent="0.25">
      <c r="A32" s="46"/>
      <c r="B32" s="46"/>
      <c r="C32" s="46"/>
      <c r="D32" s="46"/>
      <c r="E32" s="46"/>
      <c r="F32" s="46"/>
      <c r="G32" s="46"/>
      <c r="H32" s="46"/>
    </row>
    <row r="33" spans="1:8" ht="30.75" thickTop="1" x14ac:dyDescent="0.4">
      <c r="A33" s="46"/>
      <c r="B33" s="72">
        <v>3.36</v>
      </c>
      <c r="C33" s="72">
        <v>0.8</v>
      </c>
      <c r="D33" s="46"/>
      <c r="E33" s="72">
        <v>0.7</v>
      </c>
      <c r="F33" s="46"/>
      <c r="G33" s="73">
        <v>1.5</v>
      </c>
      <c r="H33" s="46"/>
    </row>
    <row r="34" spans="1:8" x14ac:dyDescent="0.2">
      <c r="A34" s="46"/>
      <c r="B34" s="74" t="s">
        <v>147</v>
      </c>
      <c r="C34" s="74" t="s">
        <v>148</v>
      </c>
      <c r="D34" s="46"/>
      <c r="E34" s="74" t="s">
        <v>149</v>
      </c>
      <c r="F34" s="46"/>
      <c r="G34" s="74" t="s">
        <v>150</v>
      </c>
      <c r="H34" s="46"/>
    </row>
    <row r="35" spans="1:8" ht="15" thickBot="1" x14ac:dyDescent="0.25">
      <c r="A35" s="46"/>
      <c r="B35" s="75" t="s">
        <v>151</v>
      </c>
      <c r="C35" s="75" t="s">
        <v>152</v>
      </c>
      <c r="D35" s="76"/>
      <c r="E35" s="75" t="s">
        <v>153</v>
      </c>
      <c r="F35" s="76"/>
      <c r="G35" s="75" t="s">
        <v>154</v>
      </c>
      <c r="H35" s="46"/>
    </row>
    <row r="36" spans="1:8" ht="10.15" customHeight="1" thickTop="1" x14ac:dyDescent="0.2">
      <c r="A36" s="46"/>
      <c r="B36" s="46"/>
      <c r="C36" s="46"/>
      <c r="D36" s="46"/>
      <c r="E36" s="46"/>
      <c r="F36" s="46"/>
      <c r="G36" s="46"/>
      <c r="H36" s="46"/>
    </row>
    <row r="37" spans="1:8" ht="31.9" customHeight="1" x14ac:dyDescent="0.3">
      <c r="A37" s="46"/>
      <c r="B37" s="54" t="s">
        <v>155</v>
      </c>
      <c r="C37" s="55"/>
      <c r="D37" s="55"/>
      <c r="E37" s="55"/>
      <c r="F37" s="55"/>
      <c r="G37" s="62" t="s">
        <v>114</v>
      </c>
      <c r="H37" s="46"/>
    </row>
    <row r="38" spans="1:8" ht="10.15" customHeight="1" x14ac:dyDescent="0.2">
      <c r="A38" s="46"/>
      <c r="B38" s="46"/>
      <c r="C38" s="46"/>
      <c r="D38" s="46"/>
      <c r="E38" s="46"/>
      <c r="F38" s="46"/>
      <c r="G38" s="46"/>
      <c r="H38" s="46"/>
    </row>
    <row r="39" spans="1:8" ht="15.75" x14ac:dyDescent="0.25">
      <c r="A39" s="46"/>
      <c r="C39" s="77" t="s">
        <v>156</v>
      </c>
      <c r="D39" s="76"/>
      <c r="E39" s="77" t="s">
        <v>157</v>
      </c>
      <c r="F39" s="76"/>
      <c r="G39" s="77" t="s">
        <v>158</v>
      </c>
      <c r="H39" s="46"/>
    </row>
    <row r="40" spans="1:8" ht="20.25" x14ac:dyDescent="0.3">
      <c r="A40" s="46"/>
      <c r="B40" s="78" t="s">
        <v>159</v>
      </c>
      <c r="C40" s="79" t="s">
        <v>160</v>
      </c>
      <c r="D40" s="46"/>
      <c r="E40" s="79" t="s">
        <v>161</v>
      </c>
      <c r="F40" s="46"/>
      <c r="G40" s="79" t="s">
        <v>162</v>
      </c>
      <c r="H40" s="46"/>
    </row>
    <row r="41" spans="1:8" x14ac:dyDescent="0.2">
      <c r="A41" s="46"/>
      <c r="B41" s="46"/>
      <c r="C41" s="79" t="s">
        <v>163</v>
      </c>
      <c r="D41" s="46"/>
      <c r="E41" s="79" t="s">
        <v>164</v>
      </c>
      <c r="F41" s="46"/>
      <c r="G41" s="80" t="s">
        <v>165</v>
      </c>
      <c r="H41" s="46"/>
    </row>
    <row r="42" spans="1:8" x14ac:dyDescent="0.2">
      <c r="A42" s="46"/>
      <c r="B42" s="46"/>
      <c r="C42" s="79" t="s">
        <v>166</v>
      </c>
      <c r="D42" s="46"/>
      <c r="E42" s="79" t="s">
        <v>167</v>
      </c>
      <c r="F42" s="46"/>
      <c r="G42" s="79" t="s">
        <v>168</v>
      </c>
      <c r="H42" s="46"/>
    </row>
    <row r="43" spans="1:8" ht="10.15" customHeight="1" x14ac:dyDescent="0.2">
      <c r="A43" s="46"/>
      <c r="B43" s="46"/>
      <c r="C43" s="46"/>
      <c r="D43" s="46"/>
      <c r="E43" s="46"/>
      <c r="F43" s="46"/>
      <c r="G43" s="46"/>
      <c r="H43" s="46"/>
    </row>
    <row r="44" spans="1:8" ht="10.15" customHeight="1" x14ac:dyDescent="0.2">
      <c r="A44" s="46"/>
      <c r="B44" s="46"/>
      <c r="C44" s="46"/>
      <c r="D44" s="46"/>
      <c r="E44" s="46"/>
      <c r="F44" s="46"/>
      <c r="G44" s="46"/>
      <c r="H44" s="46"/>
    </row>
    <row r="45" spans="1:8" ht="31.9" customHeight="1" x14ac:dyDescent="0.3">
      <c r="A45" s="46"/>
      <c r="B45" s="54" t="s">
        <v>169</v>
      </c>
      <c r="C45" s="55"/>
      <c r="D45" s="55"/>
      <c r="E45" s="55"/>
      <c r="F45" s="55"/>
      <c r="G45" s="62" t="s">
        <v>114</v>
      </c>
      <c r="H45" s="46"/>
    </row>
    <row r="46" spans="1:8" ht="10.15" customHeight="1" x14ac:dyDescent="0.2">
      <c r="A46" s="46"/>
      <c r="B46" s="46"/>
      <c r="C46" s="46"/>
      <c r="D46" s="46"/>
      <c r="E46" s="46"/>
      <c r="F46" s="46"/>
      <c r="G46" s="46"/>
      <c r="H46" s="46"/>
    </row>
    <row r="47" spans="1:8" ht="15" x14ac:dyDescent="0.25">
      <c r="A47" s="46"/>
      <c r="B47" s="81" t="s">
        <v>170</v>
      </c>
      <c r="C47" s="82" t="s">
        <v>171</v>
      </c>
      <c r="D47" s="46"/>
      <c r="E47" s="83" t="s">
        <v>172</v>
      </c>
      <c r="F47" s="46"/>
      <c r="G47" s="46"/>
      <c r="H47" s="46"/>
    </row>
    <row r="48" spans="1:8" x14ac:dyDescent="0.2">
      <c r="A48" s="46"/>
      <c r="B48" s="84" t="s">
        <v>173</v>
      </c>
      <c r="C48" s="85" t="s">
        <v>174</v>
      </c>
      <c r="D48" s="46"/>
      <c r="E48" s="86" t="s">
        <v>175</v>
      </c>
      <c r="F48" s="46"/>
      <c r="G48" s="46"/>
      <c r="H48" s="46"/>
    </row>
    <row r="49" spans="1:8" x14ac:dyDescent="0.2">
      <c r="A49" s="46"/>
      <c r="B49" s="87" t="s">
        <v>176</v>
      </c>
      <c r="C49" s="88" t="s">
        <v>177</v>
      </c>
      <c r="D49" s="46"/>
      <c r="E49" s="89" t="s">
        <v>178</v>
      </c>
      <c r="F49" s="46"/>
      <c r="G49" s="46"/>
      <c r="H49" s="46"/>
    </row>
    <row r="50" spans="1:8" x14ac:dyDescent="0.2">
      <c r="A50" s="46"/>
      <c r="B50" s="90" t="s">
        <v>179</v>
      </c>
      <c r="C50" s="91" t="s">
        <v>180</v>
      </c>
      <c r="D50" s="46"/>
      <c r="E50" s="92" t="s">
        <v>181</v>
      </c>
      <c r="F50" s="46"/>
      <c r="G50" s="46"/>
      <c r="H50" s="46"/>
    </row>
    <row r="51" spans="1:8" x14ac:dyDescent="0.2">
      <c r="A51" s="46"/>
      <c r="B51" s="87" t="s">
        <v>182</v>
      </c>
      <c r="C51" s="88" t="s">
        <v>183</v>
      </c>
      <c r="D51" s="46"/>
      <c r="E51" s="89" t="s">
        <v>184</v>
      </c>
      <c r="F51" s="46"/>
      <c r="G51" s="46"/>
      <c r="H51" s="46"/>
    </row>
    <row r="52" spans="1:8" x14ac:dyDescent="0.2">
      <c r="A52" s="46"/>
      <c r="B52" s="90" t="s">
        <v>185</v>
      </c>
      <c r="C52" s="91" t="s">
        <v>186</v>
      </c>
      <c r="D52" s="46"/>
      <c r="E52" s="92" t="s">
        <v>187</v>
      </c>
      <c r="F52" s="46"/>
      <c r="G52" s="46"/>
      <c r="H52" s="46"/>
    </row>
    <row r="53" spans="1:8" x14ac:dyDescent="0.2">
      <c r="A53" s="46"/>
      <c r="B53" s="93" t="s">
        <v>188</v>
      </c>
      <c r="C53" s="94" t="s">
        <v>189</v>
      </c>
      <c r="D53" s="46"/>
      <c r="E53" s="95" t="s">
        <v>190</v>
      </c>
      <c r="F53" s="46"/>
      <c r="G53" s="46"/>
      <c r="H53" s="46"/>
    </row>
    <row r="54" spans="1:8" ht="10.15" customHeight="1" x14ac:dyDescent="0.2">
      <c r="A54" s="46"/>
      <c r="B54" s="46"/>
      <c r="C54" s="46"/>
      <c r="D54" s="46"/>
      <c r="E54" s="46"/>
      <c r="F54" s="46"/>
      <c r="G54" s="46"/>
      <c r="H54" s="46"/>
    </row>
    <row r="55" spans="1:8" ht="31.9" customHeight="1" x14ac:dyDescent="0.3">
      <c r="A55" s="46"/>
      <c r="B55" s="61" t="s">
        <v>191</v>
      </c>
      <c r="C55" s="55"/>
      <c r="D55" s="55"/>
      <c r="E55" s="55"/>
      <c r="F55" s="55"/>
      <c r="G55" s="62" t="s">
        <v>114</v>
      </c>
      <c r="H55" s="46"/>
    </row>
    <row r="56" spans="1:8" ht="10.15" customHeight="1" x14ac:dyDescent="0.2">
      <c r="A56" s="46"/>
      <c r="B56" s="46"/>
      <c r="C56" s="46"/>
      <c r="D56" s="46"/>
      <c r="E56" s="46"/>
      <c r="F56" s="46"/>
      <c r="G56" s="46"/>
      <c r="H56" s="46"/>
    </row>
    <row r="57" spans="1:8" ht="15.6" customHeight="1" x14ac:dyDescent="0.3">
      <c r="A57" s="46"/>
      <c r="B57" s="96"/>
      <c r="C57" s="97" t="s">
        <v>192</v>
      </c>
      <c r="D57" s="46"/>
      <c r="E57" s="98" t="s">
        <v>193</v>
      </c>
      <c r="F57" s="46"/>
      <c r="G57" s="97" t="s">
        <v>194</v>
      </c>
      <c r="H57" s="46"/>
    </row>
    <row r="58" spans="1:8" ht="20.25" x14ac:dyDescent="0.3">
      <c r="A58" s="46"/>
      <c r="B58" s="96" t="s">
        <v>195</v>
      </c>
      <c r="C58" s="99" t="s">
        <v>196</v>
      </c>
      <c r="D58" s="46"/>
      <c r="E58" s="99" t="s">
        <v>197</v>
      </c>
      <c r="F58" s="46"/>
      <c r="G58" s="99" t="s">
        <v>198</v>
      </c>
      <c r="H58" s="46"/>
    </row>
    <row r="59" spans="1:8" ht="12" customHeight="1" x14ac:dyDescent="0.3">
      <c r="A59" s="46"/>
      <c r="B59" s="96"/>
      <c r="C59" s="99" t="s">
        <v>199</v>
      </c>
      <c r="D59" s="46"/>
      <c r="E59" s="99" t="s">
        <v>200</v>
      </c>
      <c r="F59" s="46"/>
      <c r="G59" s="99" t="s">
        <v>201</v>
      </c>
      <c r="H59" s="46"/>
    </row>
    <row r="60" spans="1:8" ht="10.15" customHeight="1" x14ac:dyDescent="0.2">
      <c r="A60" s="46"/>
      <c r="B60" s="46"/>
      <c r="C60" s="46"/>
      <c r="D60" s="46"/>
      <c r="E60" s="46"/>
      <c r="F60" s="46"/>
      <c r="G60" s="46"/>
      <c r="H60" s="46"/>
    </row>
    <row r="61" spans="1:8" ht="4.1500000000000004" customHeight="1" x14ac:dyDescent="0.2">
      <c r="A61" s="46"/>
      <c r="B61" s="55"/>
      <c r="C61" s="55"/>
      <c r="D61" s="55"/>
      <c r="E61" s="55"/>
      <c r="F61" s="55"/>
      <c r="G61" s="55"/>
      <c r="H61" s="46"/>
    </row>
    <row r="62" spans="1:8" ht="10.15" customHeight="1" x14ac:dyDescent="0.2">
      <c r="A62" s="46"/>
      <c r="B62" s="46"/>
      <c r="C62" s="46"/>
      <c r="D62" s="46"/>
      <c r="E62" s="46"/>
      <c r="F62" s="46"/>
      <c r="G62" s="46"/>
      <c r="H62" s="46"/>
    </row>
    <row r="63" spans="1:8" ht="23.25" x14ac:dyDescent="0.35">
      <c r="A63" s="46"/>
      <c r="B63" s="100" t="s">
        <v>202</v>
      </c>
      <c r="C63" s="46"/>
      <c r="D63" s="46"/>
      <c r="E63" s="46"/>
      <c r="F63" s="46"/>
      <c r="G63" s="46"/>
      <c r="H63" s="46"/>
    </row>
    <row r="64" spans="1:8" ht="10.15" customHeight="1" x14ac:dyDescent="0.2">
      <c r="A64" s="46"/>
      <c r="B64" s="46"/>
      <c r="C64" s="46"/>
      <c r="D64" s="46"/>
      <c r="E64" s="46"/>
      <c r="F64" s="46"/>
      <c r="G64" s="46"/>
      <c r="H64" s="46"/>
    </row>
    <row r="65" spans="1:8" ht="15" x14ac:dyDescent="0.2">
      <c r="A65" s="46"/>
      <c r="B65" s="67" t="s">
        <v>203</v>
      </c>
      <c r="C65" s="46"/>
      <c r="D65" s="46"/>
      <c r="E65" s="46"/>
      <c r="F65" s="46"/>
      <c r="G65" s="46"/>
      <c r="H65" s="46"/>
    </row>
    <row r="66" spans="1:8" ht="15" x14ac:dyDescent="0.2">
      <c r="A66" s="46"/>
      <c r="B66" s="67" t="s">
        <v>204</v>
      </c>
      <c r="C66" s="46"/>
      <c r="D66" s="46"/>
      <c r="E66" s="49" t="s">
        <v>114</v>
      </c>
      <c r="F66" s="46"/>
      <c r="G66" s="46"/>
      <c r="H66" s="46"/>
    </row>
    <row r="67" spans="1:8" ht="10.15" customHeight="1" x14ac:dyDescent="0.2">
      <c r="A67" s="46"/>
      <c r="B67" s="46"/>
      <c r="C67" s="46"/>
      <c r="D67" s="46"/>
      <c r="E67" s="46"/>
      <c r="F67" s="46"/>
      <c r="G67" s="46"/>
      <c r="H67" s="46"/>
    </row>
    <row r="68" spans="1:8" ht="40.15" customHeight="1" x14ac:dyDescent="0.3">
      <c r="A68" s="46"/>
      <c r="B68" s="101" t="s">
        <v>205</v>
      </c>
      <c r="C68" s="102"/>
      <c r="D68" s="102"/>
      <c r="E68" s="102"/>
      <c r="F68" s="102"/>
      <c r="G68" s="102"/>
      <c r="H68" s="46"/>
    </row>
    <row r="69" spans="1:8" x14ac:dyDescent="0.2">
      <c r="A69" s="46"/>
      <c r="B69" s="103" t="s">
        <v>206</v>
      </c>
      <c r="C69" s="46"/>
      <c r="D69" s="46"/>
      <c r="E69" s="46"/>
      <c r="F69" s="46"/>
      <c r="G69" s="46"/>
      <c r="H69" s="46"/>
    </row>
    <row r="70" spans="1:8" ht="10.15" customHeight="1" x14ac:dyDescent="0.2">
      <c r="A70" s="46"/>
      <c r="B70" s="46"/>
      <c r="C70" s="46"/>
      <c r="D70" s="46"/>
      <c r="E70" s="46"/>
      <c r="F70" s="46"/>
      <c r="G70" s="46"/>
      <c r="H70" s="46"/>
    </row>
    <row r="71" spans="1:8" ht="4.1500000000000004" customHeight="1" x14ac:dyDescent="0.2">
      <c r="A71" s="46"/>
      <c r="B71" s="55"/>
      <c r="C71" s="55"/>
      <c r="D71" s="55"/>
      <c r="E71" s="55"/>
      <c r="F71" s="55"/>
      <c r="G71" s="55"/>
      <c r="H71" s="46"/>
    </row>
    <row r="72" spans="1:8" x14ac:dyDescent="0.2">
      <c r="A72" s="46"/>
      <c r="B72" s="71" t="s">
        <v>207</v>
      </c>
      <c r="C72" s="46"/>
      <c r="D72" s="46"/>
      <c r="E72" s="46"/>
      <c r="F72" s="46"/>
      <c r="G72" s="46"/>
      <c r="H72" s="46"/>
    </row>
    <row r="73" spans="1:8" x14ac:dyDescent="0.2">
      <c r="A73" s="46"/>
      <c r="B73" s="46"/>
      <c r="C73" s="46"/>
      <c r="D73" s="46"/>
      <c r="E73" s="46"/>
      <c r="F73" s="46"/>
      <c r="G73" s="46"/>
      <c r="H73" s="46"/>
    </row>
    <row r="74" spans="1:8" x14ac:dyDescent="0.2">
      <c r="A74" s="46"/>
      <c r="B74" s="46"/>
      <c r="C74" s="46"/>
      <c r="D74" s="46"/>
      <c r="E74" s="46"/>
      <c r="F74" s="46"/>
      <c r="G74" s="46"/>
      <c r="H74" s="46"/>
    </row>
    <row r="75" spans="1:8" x14ac:dyDescent="0.2">
      <c r="A75" s="46"/>
      <c r="B75" s="46"/>
      <c r="C75" s="46"/>
      <c r="D75" s="46"/>
      <c r="E75" s="46"/>
      <c r="F75" s="46"/>
      <c r="G75" s="46"/>
      <c r="H75" s="46"/>
    </row>
    <row r="76" spans="1:8" x14ac:dyDescent="0.2">
      <c r="A76" s="46"/>
      <c r="B76" s="46"/>
      <c r="C76" s="46"/>
      <c r="D76" s="46"/>
      <c r="E76" s="46"/>
      <c r="F76" s="46"/>
      <c r="G76" s="46"/>
      <c r="H76" s="46"/>
    </row>
    <row r="77" spans="1:8" x14ac:dyDescent="0.2">
      <c r="A77" s="46"/>
      <c r="B77" s="46"/>
      <c r="C77" s="46"/>
      <c r="D77" s="46"/>
      <c r="E77" s="46"/>
      <c r="F77" s="46"/>
      <c r="G77" s="46"/>
      <c r="H77" s="46"/>
    </row>
    <row r="78" spans="1:8" x14ac:dyDescent="0.2">
      <c r="A78" s="46"/>
      <c r="B78" s="46"/>
      <c r="C78" s="46"/>
      <c r="D78" s="46"/>
      <c r="E78" s="46"/>
      <c r="F78" s="46"/>
      <c r="G78" s="46"/>
      <c r="H78" s="46"/>
    </row>
    <row r="79" spans="1:8" x14ac:dyDescent="0.2">
      <c r="A79" s="46"/>
      <c r="B79" s="46"/>
      <c r="C79" s="46"/>
      <c r="D79" s="46"/>
      <c r="E79" s="46"/>
      <c r="F79" s="46"/>
      <c r="G79" s="46"/>
      <c r="H79" s="46"/>
    </row>
    <row r="80" spans="1:8" x14ac:dyDescent="0.2">
      <c r="A80" s="46"/>
      <c r="B80" s="46"/>
      <c r="C80" s="46"/>
      <c r="D80" s="46"/>
      <c r="E80" s="46"/>
      <c r="F80" s="46"/>
      <c r="G80" s="46"/>
      <c r="H80" s="46"/>
    </row>
    <row r="81" spans="1:8" x14ac:dyDescent="0.2">
      <c r="A81" s="46"/>
      <c r="B81" s="46"/>
      <c r="C81" s="46"/>
      <c r="D81" s="46"/>
      <c r="E81" s="46"/>
      <c r="F81" s="46"/>
      <c r="G81" s="46"/>
      <c r="H81" s="46"/>
    </row>
    <row r="82" spans="1:8" x14ac:dyDescent="0.2">
      <c r="A82" s="46"/>
      <c r="B82" s="46"/>
      <c r="C82" s="46"/>
      <c r="D82" s="46"/>
      <c r="E82" s="46"/>
      <c r="F82" s="46"/>
      <c r="G82" s="46"/>
      <c r="H82" s="46"/>
    </row>
    <row r="83" spans="1:8" x14ac:dyDescent="0.2">
      <c r="A83" s="46"/>
      <c r="B83" s="46"/>
      <c r="C83" s="46"/>
      <c r="D83" s="46"/>
      <c r="E83" s="46"/>
      <c r="F83" s="46"/>
      <c r="G83" s="46"/>
      <c r="H83" s="46"/>
    </row>
    <row r="84" spans="1:8" x14ac:dyDescent="0.2">
      <c r="A84" s="46"/>
      <c r="B84" s="46"/>
      <c r="C84" s="46"/>
      <c r="D84" s="46"/>
      <c r="E84" s="46"/>
      <c r="F84" s="46"/>
      <c r="G84" s="46"/>
      <c r="H84" s="46"/>
    </row>
    <row r="85" spans="1:8" x14ac:dyDescent="0.2">
      <c r="A85" s="46"/>
      <c r="B85" s="46"/>
      <c r="C85" s="46"/>
      <c r="D85" s="46"/>
      <c r="E85" s="46"/>
      <c r="F85" s="46"/>
      <c r="G85" s="46"/>
      <c r="H85" s="46"/>
    </row>
    <row r="86" spans="1:8" x14ac:dyDescent="0.2">
      <c r="A86" s="46"/>
      <c r="B86" s="46"/>
      <c r="C86" s="46"/>
      <c r="D86" s="46"/>
      <c r="E86" s="46"/>
      <c r="F86" s="46"/>
      <c r="G86" s="46"/>
      <c r="H86" s="46"/>
    </row>
    <row r="87" spans="1:8" x14ac:dyDescent="0.2">
      <c r="A87" s="46"/>
      <c r="B87" s="46"/>
      <c r="C87" s="46"/>
      <c r="D87" s="46"/>
      <c r="E87" s="46"/>
      <c r="F87" s="46"/>
      <c r="G87" s="46"/>
      <c r="H87" s="46"/>
    </row>
    <row r="88" spans="1:8" x14ac:dyDescent="0.2">
      <c r="A88" s="46"/>
      <c r="B88" s="46"/>
      <c r="C88" s="46"/>
      <c r="D88" s="46"/>
      <c r="E88" s="46"/>
      <c r="F88" s="46"/>
      <c r="G88" s="46"/>
      <c r="H88" s="46"/>
    </row>
    <row r="89" spans="1:8" x14ac:dyDescent="0.2">
      <c r="A89" s="46"/>
      <c r="B89" s="46"/>
      <c r="C89" s="46"/>
      <c r="D89" s="46"/>
      <c r="E89" s="46"/>
      <c r="F89" s="46"/>
      <c r="G89" s="46"/>
      <c r="H89" s="46"/>
    </row>
    <row r="90" spans="1:8" x14ac:dyDescent="0.2">
      <c r="A90" s="46"/>
      <c r="B90" s="46"/>
      <c r="C90" s="46"/>
      <c r="D90" s="46"/>
      <c r="E90" s="46"/>
      <c r="F90" s="46"/>
      <c r="G90" s="46"/>
      <c r="H90" s="46"/>
    </row>
    <row r="91" spans="1:8" x14ac:dyDescent="0.2">
      <c r="A91" s="46"/>
      <c r="B91" s="46"/>
      <c r="C91" s="46"/>
      <c r="D91" s="46"/>
      <c r="E91" s="46"/>
      <c r="F91" s="46"/>
      <c r="G91" s="46"/>
      <c r="H91" s="46"/>
    </row>
    <row r="92" spans="1:8" x14ac:dyDescent="0.2">
      <c r="A92" s="46"/>
      <c r="B92" s="46"/>
      <c r="C92" s="46"/>
      <c r="D92" s="46"/>
      <c r="E92" s="46"/>
      <c r="F92" s="46"/>
      <c r="G92" s="46"/>
      <c r="H92" s="46"/>
    </row>
    <row r="93" spans="1:8" x14ac:dyDescent="0.2">
      <c r="A93" s="46"/>
      <c r="B93" s="46"/>
      <c r="C93" s="46"/>
      <c r="D93" s="46"/>
      <c r="E93" s="46"/>
      <c r="F93" s="46"/>
      <c r="G93" s="46"/>
      <c r="H93" s="46"/>
    </row>
    <row r="94" spans="1:8" x14ac:dyDescent="0.2">
      <c r="A94" s="46"/>
      <c r="B94" s="46"/>
      <c r="C94" s="46"/>
      <c r="D94" s="46"/>
      <c r="E94" s="46"/>
      <c r="F94" s="46"/>
      <c r="G94" s="46"/>
      <c r="H94" s="46"/>
    </row>
    <row r="95" spans="1:8" x14ac:dyDescent="0.2">
      <c r="A95" s="46"/>
      <c r="B95" s="46"/>
      <c r="C95" s="46"/>
      <c r="D95" s="46"/>
      <c r="E95" s="46"/>
      <c r="F95" s="46"/>
      <c r="G95" s="46"/>
      <c r="H95" s="46"/>
    </row>
    <row r="96" spans="1:8" x14ac:dyDescent="0.2">
      <c r="A96" s="46"/>
      <c r="B96" s="46"/>
      <c r="C96" s="46"/>
      <c r="D96" s="46"/>
      <c r="E96" s="46"/>
      <c r="F96" s="46"/>
      <c r="G96" s="46"/>
      <c r="H96" s="46"/>
    </row>
    <row r="97" spans="1:8" x14ac:dyDescent="0.2">
      <c r="A97" s="46"/>
      <c r="B97" s="46"/>
      <c r="C97" s="46"/>
      <c r="D97" s="46"/>
      <c r="E97" s="46"/>
      <c r="F97" s="46"/>
      <c r="G97" s="46"/>
      <c r="H97" s="46"/>
    </row>
    <row r="98" spans="1:8" x14ac:dyDescent="0.2">
      <c r="A98" s="46"/>
      <c r="B98" s="46"/>
      <c r="C98" s="46"/>
      <c r="D98" s="46"/>
      <c r="E98" s="46"/>
      <c r="F98" s="46"/>
      <c r="G98" s="46"/>
      <c r="H98" s="46"/>
    </row>
    <row r="99" spans="1:8" x14ac:dyDescent="0.2">
      <c r="A99" s="46"/>
      <c r="B99" s="46"/>
      <c r="C99" s="46"/>
      <c r="D99" s="46"/>
      <c r="E99" s="46"/>
      <c r="F99" s="46"/>
      <c r="G99" s="46"/>
      <c r="H99" s="46"/>
    </row>
    <row r="100" spans="1:8" x14ac:dyDescent="0.2">
      <c r="A100" s="46"/>
      <c r="B100" s="46"/>
      <c r="C100" s="46"/>
      <c r="D100" s="46"/>
      <c r="E100" s="46"/>
      <c r="F100" s="46"/>
      <c r="G100" s="46"/>
      <c r="H100" s="46"/>
    </row>
    <row r="101" spans="1:8" x14ac:dyDescent="0.2">
      <c r="A101" s="46"/>
      <c r="B101" s="46"/>
      <c r="C101" s="46"/>
      <c r="D101" s="46"/>
      <c r="E101" s="46"/>
      <c r="F101" s="46"/>
      <c r="G101" s="46"/>
      <c r="H101" s="46"/>
    </row>
    <row r="102" spans="1:8" x14ac:dyDescent="0.2">
      <c r="A102" s="46"/>
      <c r="B102" s="46"/>
      <c r="C102" s="46"/>
      <c r="D102" s="46"/>
      <c r="E102" s="46"/>
      <c r="F102" s="46"/>
      <c r="G102" s="46"/>
      <c r="H102" s="46"/>
    </row>
    <row r="103" spans="1:8" x14ac:dyDescent="0.2">
      <c r="A103" s="46"/>
      <c r="B103" s="46"/>
      <c r="C103" s="46"/>
      <c r="D103" s="46"/>
      <c r="E103" s="46"/>
      <c r="F103" s="46"/>
      <c r="G103" s="46"/>
      <c r="H103" s="46"/>
    </row>
    <row r="104" spans="1:8" x14ac:dyDescent="0.2">
      <c r="A104" s="46"/>
      <c r="B104" s="46"/>
      <c r="C104" s="46"/>
      <c r="D104" s="46"/>
      <c r="E104" s="46"/>
      <c r="F104" s="46"/>
      <c r="G104" s="46"/>
      <c r="H104" s="46"/>
    </row>
    <row r="105" spans="1:8" x14ac:dyDescent="0.2">
      <c r="A105" s="46"/>
      <c r="B105" s="46"/>
      <c r="C105" s="46"/>
      <c r="D105" s="46"/>
      <c r="E105" s="46"/>
      <c r="F105" s="46"/>
      <c r="G105" s="46"/>
      <c r="H105" s="46"/>
    </row>
    <row r="106" spans="1:8" x14ac:dyDescent="0.2">
      <c r="A106" s="46"/>
      <c r="B106" s="46"/>
      <c r="C106" s="46"/>
      <c r="D106" s="46"/>
      <c r="E106" s="46"/>
      <c r="F106" s="46"/>
      <c r="G106" s="46"/>
      <c r="H106" s="46"/>
    </row>
    <row r="107" spans="1:8" x14ac:dyDescent="0.2">
      <c r="A107" s="46"/>
      <c r="B107" s="46"/>
      <c r="C107" s="46"/>
      <c r="D107" s="46"/>
      <c r="E107" s="46"/>
      <c r="F107" s="46"/>
      <c r="G107" s="46"/>
      <c r="H107" s="46"/>
    </row>
    <row r="108" spans="1:8" x14ac:dyDescent="0.2">
      <c r="A108" s="46"/>
      <c r="B108" s="46"/>
      <c r="C108" s="46"/>
      <c r="D108" s="46"/>
      <c r="E108" s="46"/>
      <c r="F108" s="46"/>
      <c r="G108" s="46"/>
      <c r="H108" s="46"/>
    </row>
    <row r="109" spans="1:8" x14ac:dyDescent="0.2">
      <c r="A109" s="46"/>
      <c r="B109" s="46"/>
      <c r="C109" s="46"/>
      <c r="D109" s="46"/>
      <c r="E109" s="46"/>
      <c r="F109" s="46"/>
      <c r="G109" s="46"/>
      <c r="H109" s="46"/>
    </row>
    <row r="110" spans="1:8" x14ac:dyDescent="0.2">
      <c r="A110" s="46"/>
      <c r="B110" s="46"/>
      <c r="C110" s="46"/>
      <c r="D110" s="46"/>
      <c r="E110" s="46"/>
      <c r="F110" s="46"/>
      <c r="G110" s="46"/>
      <c r="H110" s="46"/>
    </row>
    <row r="111" spans="1:8" x14ac:dyDescent="0.2">
      <c r="A111" s="46"/>
      <c r="B111" s="46"/>
      <c r="C111" s="46"/>
      <c r="D111" s="46"/>
      <c r="E111" s="46"/>
      <c r="F111" s="46"/>
      <c r="G111" s="46"/>
      <c r="H111" s="46"/>
    </row>
    <row r="112" spans="1:8" x14ac:dyDescent="0.2">
      <c r="A112" s="46"/>
      <c r="B112" s="46"/>
      <c r="C112" s="46"/>
      <c r="D112" s="46"/>
      <c r="E112" s="46"/>
      <c r="F112" s="46"/>
      <c r="G112" s="46"/>
      <c r="H112" s="46"/>
    </row>
  </sheetData>
  <hyperlinks>
    <hyperlink ref="G2" r:id="rId1" xr:uid="{5FA3EAE6-37AD-42CE-AB65-5BDC86680F70}"/>
    <hyperlink ref="G16" r:id="rId2" xr:uid="{754EC85E-1AA7-417E-82C7-C3B650E07269}"/>
    <hyperlink ref="G25" r:id="rId3" xr:uid="{014891ED-2ECF-4662-BBBF-B625EF58DBC9}"/>
    <hyperlink ref="G37" r:id="rId4" xr:uid="{0F7F1EC7-C456-4376-BF5E-A551BDE5E0CB}"/>
    <hyperlink ref="G45" r:id="rId5" xr:uid="{E03AC25B-0836-485A-A354-5456FB991E54}"/>
    <hyperlink ref="G55" r:id="rId6" xr:uid="{881925F3-F472-4D9F-9520-C69D70013BDC}"/>
    <hyperlink ref="E66" r:id="rId7" xr:uid="{CED3B41B-0B86-4FD2-B454-60A949DDFAE2}"/>
  </hyperlinks>
  <pageMargins left="0.7" right="0.7" top="0.75" bottom="0.75" header="0.3" footer="0.3"/>
  <pageSetup paperSize="9" orientation="portrait" r:id="rId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ADED3F-4CA1-4676-8996-F8F18E17C58D}">
  <dimension ref="A1:L22"/>
  <sheetViews>
    <sheetView rightToLeft="1" workbookViewId="0">
      <selection activeCell="K9" sqref="K9"/>
    </sheetView>
  </sheetViews>
  <sheetFormatPr defaultRowHeight="14.25" x14ac:dyDescent="0.2"/>
  <cols>
    <col min="1" max="1" width="15" customWidth="1"/>
    <col min="2" max="4" width="15.75" customWidth="1"/>
    <col min="5" max="5" width="16.75" customWidth="1"/>
    <col min="6" max="6" width="23.25" customWidth="1"/>
    <col min="7" max="7" width="15" customWidth="1"/>
    <col min="8" max="8" width="13.25" customWidth="1"/>
  </cols>
  <sheetData>
    <row r="1" spans="1:12" ht="49.9" customHeight="1" x14ac:dyDescent="0.4">
      <c r="A1" s="108" t="s">
        <v>51</v>
      </c>
      <c r="B1" s="108"/>
      <c r="C1" s="108"/>
      <c r="D1" s="108"/>
      <c r="E1" s="108"/>
      <c r="F1" s="108"/>
      <c r="G1" s="108"/>
      <c r="H1" s="108"/>
    </row>
    <row r="2" spans="1:12" ht="18" customHeight="1" x14ac:dyDescent="0.25">
      <c r="A2" s="23"/>
      <c r="B2" s="23"/>
      <c r="C2" s="23"/>
      <c r="D2" s="23"/>
      <c r="E2" s="24" t="str">
        <f>HYPERLINK("#'לקוחות'!A1","👥 לקוחות")</f>
        <v>👥 לקוחות</v>
      </c>
      <c r="F2" s="24" t="str">
        <f>HYPERLINK("#'עסקאות'!A1","💰 עסקאות")</f>
        <v>💰 עסקאות</v>
      </c>
      <c r="G2" s="24" t="str">
        <f>HYPERLINK("#'משימות'!A1","✅ משימות")</f>
        <v>✅ משימות</v>
      </c>
      <c r="H2" s="24" t="str">
        <f>HYPERLINK("#'הגדרות'!A1","⚙️ הגדרות")</f>
        <v>⚙️ הגדרות</v>
      </c>
    </row>
    <row r="3" spans="1:12" ht="15" customHeight="1" thickBot="1" x14ac:dyDescent="0.25"/>
    <row r="4" spans="1:12" ht="28.15" customHeight="1" x14ac:dyDescent="0.2">
      <c r="A4" s="109" t="s">
        <v>52</v>
      </c>
      <c r="B4" s="109"/>
      <c r="C4" s="109" t="s">
        <v>53</v>
      </c>
      <c r="D4" s="109"/>
      <c r="E4" s="109" t="s">
        <v>54</v>
      </c>
      <c r="F4" s="109"/>
      <c r="G4" s="109" t="s">
        <v>112</v>
      </c>
      <c r="H4" s="109"/>
    </row>
    <row r="5" spans="1:12" ht="49.9" customHeight="1" thickBot="1" x14ac:dyDescent="0.25">
      <c r="A5" s="110">
        <f>COUNTA(לקוחות!B4:B53)</f>
        <v>8</v>
      </c>
      <c r="B5" s="111"/>
      <c r="C5" s="110">
        <f>COUNTIF(עסקאות!F4:F53,"פתוחה")</f>
        <v>6</v>
      </c>
      <c r="D5" s="111"/>
      <c r="E5" s="112">
        <f>SUMIF(עסקאות!F4:F53,"פתוחה",עסקאות!D4:D53)</f>
        <v>125000</v>
      </c>
      <c r="F5" s="113"/>
      <c r="G5" s="110">
        <f>COUNTIF(משימות!F4:F53,"לביצוע")+COUNTIF(משימות!F4:F53,"בתהליך")</f>
        <v>6</v>
      </c>
      <c r="H5" s="113"/>
      <c r="K5" s="118" t="s">
        <v>209</v>
      </c>
      <c r="L5" s="119"/>
    </row>
    <row r="6" spans="1:12" x14ac:dyDescent="0.2">
      <c r="K6" s="120" t="s">
        <v>114</v>
      </c>
      <c r="L6" s="121"/>
    </row>
    <row r="7" spans="1:12" ht="10.15" customHeight="1" x14ac:dyDescent="0.2">
      <c r="K7" s="122"/>
      <c r="L7" s="123"/>
    </row>
    <row r="8" spans="1:12" ht="30" customHeight="1" x14ac:dyDescent="0.25">
      <c r="A8" s="106" t="s">
        <v>55</v>
      </c>
      <c r="B8" s="106"/>
      <c r="C8" s="106"/>
      <c r="D8" s="106"/>
      <c r="G8" s="106" t="s">
        <v>105</v>
      </c>
      <c r="H8" s="106"/>
    </row>
    <row r="9" spans="1:12" ht="25.15" customHeight="1" x14ac:dyDescent="0.2">
      <c r="A9" s="25" t="s">
        <v>41</v>
      </c>
      <c r="B9" s="25" t="s">
        <v>56</v>
      </c>
      <c r="C9" s="25" t="s">
        <v>57</v>
      </c>
      <c r="D9" s="25" t="s">
        <v>43</v>
      </c>
      <c r="G9" s="25" t="s">
        <v>34</v>
      </c>
      <c r="H9" s="25" t="s">
        <v>106</v>
      </c>
    </row>
    <row r="10" spans="1:12" ht="22.15" customHeight="1" x14ac:dyDescent="0.25">
      <c r="A10" s="27" t="s">
        <v>7</v>
      </c>
      <c r="B10" s="27">
        <f>COUNTIF(עסקאות!E4:E53,"ליד")</f>
        <v>2</v>
      </c>
      <c r="C10" s="27">
        <f>SUMIF(עסקאות!E4:E53,"ליד",עסקאות!D4:D53)</f>
        <v>20000</v>
      </c>
      <c r="D10" s="27">
        <f>SUMIF(עסקאות!E4:E53,"ליד",עסקאות!H4:H53)</f>
        <v>3400</v>
      </c>
      <c r="G10" s="27" t="s">
        <v>107</v>
      </c>
      <c r="H10" s="33">
        <f>COUNTIFS(משימות!E4:E53,"גבוהה",משימות!F4:F53,"לביצוע")</f>
        <v>2</v>
      </c>
    </row>
    <row r="11" spans="1:12" ht="22.15" customHeight="1" x14ac:dyDescent="0.25">
      <c r="A11" s="29" t="s">
        <v>10</v>
      </c>
      <c r="B11" s="29">
        <f>COUNTIF(עסקאות!E4:E53,"הצעת מחיר")</f>
        <v>2</v>
      </c>
      <c r="C11" s="29">
        <f>SUMIF(עסקאות!E4:E53,"הצעת מחיר",עסקאות!D4:D53)</f>
        <v>45000</v>
      </c>
      <c r="D11" s="29">
        <f>SUMIF(עסקאות!E4:E53,"הצעת מחיר",עסקאות!H4:H53)</f>
        <v>24500</v>
      </c>
      <c r="G11" s="29" t="s">
        <v>108</v>
      </c>
      <c r="H11" s="34">
        <f>COUNTIFS(משימות!E4:E53,"בינונית",משימות!F4:F53,"לביצוע")</f>
        <v>1</v>
      </c>
    </row>
    <row r="12" spans="1:12" ht="22.15" customHeight="1" x14ac:dyDescent="0.25">
      <c r="A12" s="21" t="s">
        <v>11</v>
      </c>
      <c r="B12" s="21">
        <f>COUNTIF(עסקאות!E4:E53,"משא ומתן")</f>
        <v>1</v>
      </c>
      <c r="C12" s="21">
        <f>SUMIF(עסקאות!E4:E53,"משא ומתן",עסקאות!D4:D53)</f>
        <v>45000</v>
      </c>
      <c r="D12" s="21">
        <f>SUMIF(עסקאות!E4:E53,"משא ומתן",עסקאות!H4:H53)</f>
        <v>31499.999999999996</v>
      </c>
      <c r="G12" s="21" t="s">
        <v>109</v>
      </c>
      <c r="H12" s="35">
        <f>COUNTIF(משימות!F4:F53,"בתהליך")</f>
        <v>2</v>
      </c>
    </row>
    <row r="13" spans="1:12" ht="22.15" customHeight="1" x14ac:dyDescent="0.25">
      <c r="A13" s="29" t="s">
        <v>12</v>
      </c>
      <c r="B13" s="29">
        <f>COUNTIF(עסקאות!E4:E53,"סגירה")</f>
        <v>2</v>
      </c>
      <c r="C13" s="29">
        <f>SUMIF(עסקאות!E4:E53,"סגירה",עסקאות!D4:D53)</f>
        <v>20000</v>
      </c>
      <c r="D13" s="29">
        <f>SUMIF(עסקאות!E4:E53,"סגירה",עסקאות!H4:H53)</f>
        <v>18500</v>
      </c>
      <c r="G13" s="29" t="s">
        <v>110</v>
      </c>
      <c r="H13" s="34">
        <f>COUNTIF(משימות!F4:F53,"הושלם")</f>
        <v>1</v>
      </c>
    </row>
    <row r="14" spans="1:12" ht="22.15" customHeight="1" thickBot="1" x14ac:dyDescent="0.3">
      <c r="A14" s="28" t="s">
        <v>13</v>
      </c>
      <c r="B14" s="28">
        <f>COUNTIF(עסקאות!E4:E53,"אבוד")</f>
        <v>1</v>
      </c>
      <c r="C14" s="28">
        <f>SUMIF(עסקאות!E4:E53,"אבוד",עסקאות!D4:D53)</f>
        <v>35000</v>
      </c>
      <c r="D14" s="28">
        <f>SUMIF(עסקאות!E4:E53,"אבוד",עסקאות!H4:H53)</f>
        <v>0</v>
      </c>
      <c r="G14" s="22" t="s">
        <v>111</v>
      </c>
      <c r="H14" s="36">
        <f ca="1">COUNTIFS(משימות!H4:H53,"&lt;0",משימות!F4:F53,"&lt;&gt;הושלם")</f>
        <v>5</v>
      </c>
    </row>
    <row r="15" spans="1:12" ht="15" x14ac:dyDescent="0.25">
      <c r="A15" s="26" t="s">
        <v>58</v>
      </c>
      <c r="B15" s="26">
        <f>SUM(B10:B14)</f>
        <v>8</v>
      </c>
      <c r="C15" s="26">
        <f>SUM(C10:C14)</f>
        <v>165000</v>
      </c>
      <c r="D15" s="26">
        <f>SUM(D10:D14)</f>
        <v>77900</v>
      </c>
    </row>
    <row r="17" spans="1:4" ht="10.15" customHeight="1" x14ac:dyDescent="0.2"/>
    <row r="18" spans="1:4" ht="30" customHeight="1" x14ac:dyDescent="0.25">
      <c r="A18" s="107" t="s">
        <v>59</v>
      </c>
      <c r="B18" s="107"/>
      <c r="C18" s="107"/>
      <c r="D18" s="107"/>
    </row>
    <row r="19" spans="1:4" x14ac:dyDescent="0.2">
      <c r="A19" s="25" t="s">
        <v>34</v>
      </c>
      <c r="B19" s="25" t="s">
        <v>60</v>
      </c>
    </row>
    <row r="20" spans="1:4" ht="22.15" customHeight="1" x14ac:dyDescent="0.2">
      <c r="A20" s="30" t="s">
        <v>7</v>
      </c>
      <c r="B20" s="30">
        <f>COUNTIF(לקוחות!F4:F53,"ליד")</f>
        <v>3</v>
      </c>
    </row>
    <row r="21" spans="1:4" ht="22.15" customHeight="1" x14ac:dyDescent="0.2">
      <c r="A21" s="31" t="s">
        <v>8</v>
      </c>
      <c r="B21" s="31">
        <f>COUNTIF(לקוחות!F4:F53,"פעיל")</f>
        <v>4</v>
      </c>
    </row>
    <row r="22" spans="1:4" ht="22.15" customHeight="1" x14ac:dyDescent="0.2">
      <c r="A22" s="32" t="s">
        <v>9</v>
      </c>
      <c r="B22" s="32">
        <f>COUNTIF(לקוחות!F4:F53,"לא פעיל")</f>
        <v>1</v>
      </c>
    </row>
  </sheetData>
  <mergeCells count="12">
    <mergeCell ref="A8:D8"/>
    <mergeCell ref="A18:D18"/>
    <mergeCell ref="A1:H1"/>
    <mergeCell ref="A4:B4"/>
    <mergeCell ref="C4:D4"/>
    <mergeCell ref="E4:F4"/>
    <mergeCell ref="G4:H4"/>
    <mergeCell ref="A5:B5"/>
    <mergeCell ref="C5:D5"/>
    <mergeCell ref="E5:F5"/>
    <mergeCell ref="G5:H5"/>
    <mergeCell ref="G8:H8"/>
  </mergeCells>
  <hyperlinks>
    <hyperlink ref="K6" r:id="rId1" xr:uid="{48305160-B30A-44B3-801C-DB7F824B1945}"/>
  </hyperlinks>
  <pageMargins left="0.7" right="0.7" top="0.75" bottom="0.75" header="0.3" footer="0.3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F81CA4-0B57-435E-A71D-EB55301397BC}">
  <dimension ref="A1:I53"/>
  <sheetViews>
    <sheetView rightToLeft="1" workbookViewId="0">
      <pane ySplit="3" topLeftCell="A4" activePane="bottomLeft" state="frozen"/>
      <selection pane="bottomLeft" activeCell="G10" sqref="G10"/>
    </sheetView>
  </sheetViews>
  <sheetFormatPr defaultRowHeight="14.25" x14ac:dyDescent="0.2"/>
  <cols>
    <col min="1" max="1" width="9.25" customWidth="1"/>
    <col min="2" max="2" width="21.75" customWidth="1"/>
    <col min="3" max="3" width="20" customWidth="1"/>
    <col min="4" max="4" width="18.25" customWidth="1"/>
    <col min="5" max="5" width="28.25" customWidth="1"/>
    <col min="6" max="6" width="14.25" customWidth="1"/>
    <col min="7" max="7" width="18.25" customWidth="1"/>
    <col min="8" max="8" width="16.75" customWidth="1"/>
    <col min="9" max="9" width="30" customWidth="1"/>
  </cols>
  <sheetData>
    <row r="1" spans="1:9" ht="40.15" customHeight="1" x14ac:dyDescent="0.35">
      <c r="A1" s="114" t="s">
        <v>28</v>
      </c>
      <c r="B1" s="114"/>
      <c r="C1" s="114"/>
      <c r="D1" s="114"/>
      <c r="E1" s="114"/>
      <c r="F1" s="114"/>
      <c r="G1" s="114"/>
      <c r="H1" s="114"/>
      <c r="I1" s="114"/>
    </row>
    <row r="2" spans="1:9" ht="30" customHeight="1" x14ac:dyDescent="0.25">
      <c r="A2" s="11" t="str">
        <f>HYPERLINK("#'דשבורד'!A1","🏠 דשבורד")</f>
        <v>🏠 דשבורד</v>
      </c>
      <c r="B2" s="12"/>
      <c r="C2" s="11" t="str">
        <f>HYPERLINK("#'עסקאות'!A1","💰 עסקאות")</f>
        <v>💰 עסקאות</v>
      </c>
      <c r="D2" s="12"/>
      <c r="E2" s="11" t="str">
        <f>HYPERLINK("#'משימות'!A1","✅ משימות")</f>
        <v>✅ משימות</v>
      </c>
      <c r="F2" s="12"/>
      <c r="G2" s="11" t="str">
        <f>HYPERLINK("#'הגדרות'!A1","⚙️ הגדרות")</f>
        <v>⚙️ הגדרות</v>
      </c>
      <c r="H2" s="12"/>
      <c r="I2" s="12"/>
    </row>
    <row r="3" spans="1:9" ht="30" customHeight="1" thickBot="1" x14ac:dyDescent="0.3">
      <c r="A3" s="13" t="s">
        <v>29</v>
      </c>
      <c r="B3" s="13" t="s">
        <v>30</v>
      </c>
      <c r="C3" s="13" t="s">
        <v>31</v>
      </c>
      <c r="D3" s="13" t="s">
        <v>32</v>
      </c>
      <c r="E3" s="13" t="s">
        <v>33</v>
      </c>
      <c r="F3" s="13" t="s">
        <v>34</v>
      </c>
      <c r="G3" s="13" t="s">
        <v>3</v>
      </c>
      <c r="H3" s="13" t="s">
        <v>35</v>
      </c>
      <c r="I3" s="13" t="s">
        <v>36</v>
      </c>
    </row>
    <row r="4" spans="1:9" ht="25.15" customHeight="1" x14ac:dyDescent="0.2">
      <c r="A4" s="14" t="str">
        <f>IF(B4="","",TEXT(ROW()-3,"000"))</f>
        <v>001</v>
      </c>
      <c r="B4" s="15" t="s">
        <v>61</v>
      </c>
      <c r="C4" s="15" t="s">
        <v>62</v>
      </c>
      <c r="D4" s="20" t="s">
        <v>63</v>
      </c>
      <c r="E4" s="15" t="s">
        <v>64</v>
      </c>
      <c r="F4" s="20" t="s">
        <v>8</v>
      </c>
      <c r="G4" s="20" t="s">
        <v>14</v>
      </c>
      <c r="H4" s="37">
        <v>46106</v>
      </c>
      <c r="I4" s="15"/>
    </row>
    <row r="5" spans="1:9" ht="25.15" customHeight="1" x14ac:dyDescent="0.2">
      <c r="A5" s="16" t="str">
        <f t="shared" ref="A5:A53" si="0">IF(B5="","",TEXT(ROW()-3,"000"))</f>
        <v>002</v>
      </c>
      <c r="B5" s="17" t="s">
        <v>65</v>
      </c>
      <c r="C5" s="17" t="s">
        <v>66</v>
      </c>
      <c r="D5" s="21" t="s">
        <v>67</v>
      </c>
      <c r="E5" s="17" t="s">
        <v>68</v>
      </c>
      <c r="F5" s="21" t="s">
        <v>8</v>
      </c>
      <c r="G5" s="21" t="s">
        <v>15</v>
      </c>
      <c r="H5" s="38">
        <v>46106</v>
      </c>
      <c r="I5" s="17"/>
    </row>
    <row r="6" spans="1:9" ht="25.15" customHeight="1" x14ac:dyDescent="0.2">
      <c r="A6" s="16" t="str">
        <f t="shared" si="0"/>
        <v>003</v>
      </c>
      <c r="B6" s="17" t="s">
        <v>69</v>
      </c>
      <c r="C6" s="17"/>
      <c r="D6" s="21" t="s">
        <v>70</v>
      </c>
      <c r="E6" s="17" t="s">
        <v>71</v>
      </c>
      <c r="F6" s="21" t="s">
        <v>7</v>
      </c>
      <c r="G6" s="21" t="s">
        <v>16</v>
      </c>
      <c r="H6" s="38">
        <v>46106</v>
      </c>
      <c r="I6" s="17"/>
    </row>
    <row r="7" spans="1:9" ht="25.15" customHeight="1" x14ac:dyDescent="0.2">
      <c r="A7" s="16" t="str">
        <f t="shared" si="0"/>
        <v>004</v>
      </c>
      <c r="B7" s="17" t="s">
        <v>72</v>
      </c>
      <c r="C7" s="17" t="s">
        <v>73</v>
      </c>
      <c r="D7" s="21" t="s">
        <v>74</v>
      </c>
      <c r="E7" s="17" t="s">
        <v>75</v>
      </c>
      <c r="F7" s="21" t="s">
        <v>8</v>
      </c>
      <c r="G7" s="21" t="s">
        <v>18</v>
      </c>
      <c r="H7" s="38">
        <v>46106</v>
      </c>
      <c r="I7" s="17"/>
    </row>
    <row r="8" spans="1:9" ht="25.15" customHeight="1" x14ac:dyDescent="0.2">
      <c r="A8" s="16" t="str">
        <f t="shared" si="0"/>
        <v>005</v>
      </c>
      <c r="B8" s="17" t="s">
        <v>76</v>
      </c>
      <c r="C8" s="17"/>
      <c r="D8" s="21" t="s">
        <v>77</v>
      </c>
      <c r="E8" s="17" t="s">
        <v>78</v>
      </c>
      <c r="F8" s="21" t="s">
        <v>7</v>
      </c>
      <c r="G8" s="21" t="s">
        <v>17</v>
      </c>
      <c r="H8" s="38">
        <v>46106</v>
      </c>
      <c r="I8" s="17"/>
    </row>
    <row r="9" spans="1:9" ht="25.15" customHeight="1" x14ac:dyDescent="0.2">
      <c r="A9" s="16" t="str">
        <f t="shared" si="0"/>
        <v>006</v>
      </c>
      <c r="B9" s="17" t="s">
        <v>79</v>
      </c>
      <c r="C9" s="17" t="s">
        <v>80</v>
      </c>
      <c r="D9" s="21" t="s">
        <v>81</v>
      </c>
      <c r="E9" s="17" t="s">
        <v>82</v>
      </c>
      <c r="F9" s="21" t="s">
        <v>9</v>
      </c>
      <c r="G9" s="21" t="s">
        <v>14</v>
      </c>
      <c r="H9" s="38">
        <v>46106</v>
      </c>
      <c r="I9" s="17"/>
    </row>
    <row r="10" spans="1:9" ht="25.15" customHeight="1" x14ac:dyDescent="0.2">
      <c r="A10" s="16" t="str">
        <f t="shared" si="0"/>
        <v>007</v>
      </c>
      <c r="B10" s="17" t="s">
        <v>83</v>
      </c>
      <c r="C10" s="17" t="s">
        <v>84</v>
      </c>
      <c r="D10" s="21" t="s">
        <v>85</v>
      </c>
      <c r="E10" s="17" t="s">
        <v>86</v>
      </c>
      <c r="F10" s="21" t="s">
        <v>8</v>
      </c>
      <c r="G10" s="21" t="s">
        <v>18</v>
      </c>
      <c r="H10" s="38">
        <v>46106</v>
      </c>
      <c r="I10" s="17"/>
    </row>
    <row r="11" spans="1:9" ht="25.15" customHeight="1" x14ac:dyDescent="0.2">
      <c r="A11" s="16" t="str">
        <f t="shared" si="0"/>
        <v>008</v>
      </c>
      <c r="B11" s="17" t="s">
        <v>87</v>
      </c>
      <c r="C11" s="17"/>
      <c r="D11" s="21" t="s">
        <v>88</v>
      </c>
      <c r="E11" s="17" t="s">
        <v>89</v>
      </c>
      <c r="F11" s="21" t="s">
        <v>7</v>
      </c>
      <c r="G11" s="21" t="s">
        <v>15</v>
      </c>
      <c r="H11" s="38">
        <v>46106</v>
      </c>
      <c r="I11" s="17"/>
    </row>
    <row r="12" spans="1:9" ht="25.15" customHeight="1" x14ac:dyDescent="0.2">
      <c r="A12" s="16" t="str">
        <f t="shared" si="0"/>
        <v/>
      </c>
      <c r="B12" s="17"/>
      <c r="C12" s="17"/>
      <c r="D12" s="21"/>
      <c r="E12" s="17"/>
      <c r="F12" s="21"/>
      <c r="G12" s="21"/>
      <c r="H12" s="38"/>
      <c r="I12" s="17"/>
    </row>
    <row r="13" spans="1:9" ht="25.15" customHeight="1" x14ac:dyDescent="0.2">
      <c r="A13" s="16" t="str">
        <f t="shared" si="0"/>
        <v/>
      </c>
      <c r="B13" s="17"/>
      <c r="C13" s="17"/>
      <c r="D13" s="21"/>
      <c r="E13" s="17"/>
      <c r="F13" s="21"/>
      <c r="G13" s="21"/>
      <c r="H13" s="38"/>
      <c r="I13" s="17"/>
    </row>
    <row r="14" spans="1:9" ht="25.15" customHeight="1" x14ac:dyDescent="0.2">
      <c r="A14" s="16" t="str">
        <f t="shared" si="0"/>
        <v/>
      </c>
      <c r="B14" s="17"/>
      <c r="C14" s="17"/>
      <c r="D14" s="21"/>
      <c r="E14" s="17"/>
      <c r="F14" s="21"/>
      <c r="G14" s="21"/>
      <c r="H14" s="38"/>
      <c r="I14" s="17"/>
    </row>
    <row r="15" spans="1:9" ht="25.15" customHeight="1" x14ac:dyDescent="0.2">
      <c r="A15" s="16" t="str">
        <f t="shared" si="0"/>
        <v/>
      </c>
      <c r="B15" s="17"/>
      <c r="C15" s="17"/>
      <c r="D15" s="21"/>
      <c r="E15" s="17"/>
      <c r="F15" s="21"/>
      <c r="G15" s="21"/>
      <c r="H15" s="38"/>
      <c r="I15" s="17"/>
    </row>
    <row r="16" spans="1:9" ht="25.15" customHeight="1" x14ac:dyDescent="0.2">
      <c r="A16" s="16" t="str">
        <f t="shared" si="0"/>
        <v/>
      </c>
      <c r="B16" s="17"/>
      <c r="C16" s="17"/>
      <c r="D16" s="21"/>
      <c r="E16" s="17"/>
      <c r="F16" s="21"/>
      <c r="G16" s="21"/>
      <c r="H16" s="38"/>
      <c r="I16" s="17"/>
    </row>
    <row r="17" spans="1:9" ht="25.15" customHeight="1" x14ac:dyDescent="0.2">
      <c r="A17" s="16" t="str">
        <f t="shared" si="0"/>
        <v/>
      </c>
      <c r="B17" s="17"/>
      <c r="C17" s="17"/>
      <c r="D17" s="21"/>
      <c r="E17" s="17"/>
      <c r="F17" s="21"/>
      <c r="G17" s="21"/>
      <c r="H17" s="38"/>
      <c r="I17" s="17"/>
    </row>
    <row r="18" spans="1:9" ht="25.15" customHeight="1" x14ac:dyDescent="0.2">
      <c r="A18" s="16" t="str">
        <f t="shared" si="0"/>
        <v/>
      </c>
      <c r="B18" s="17"/>
      <c r="C18" s="17"/>
      <c r="D18" s="21"/>
      <c r="E18" s="17"/>
      <c r="F18" s="21"/>
      <c r="G18" s="21"/>
      <c r="H18" s="38"/>
      <c r="I18" s="17"/>
    </row>
    <row r="19" spans="1:9" ht="25.15" customHeight="1" x14ac:dyDescent="0.2">
      <c r="A19" s="16" t="str">
        <f t="shared" si="0"/>
        <v/>
      </c>
      <c r="B19" s="17"/>
      <c r="C19" s="17"/>
      <c r="D19" s="21"/>
      <c r="E19" s="17"/>
      <c r="F19" s="21"/>
      <c r="G19" s="21"/>
      <c r="H19" s="38"/>
      <c r="I19" s="17"/>
    </row>
    <row r="20" spans="1:9" ht="25.15" customHeight="1" x14ac:dyDescent="0.2">
      <c r="A20" s="16" t="str">
        <f t="shared" si="0"/>
        <v/>
      </c>
      <c r="B20" s="17"/>
      <c r="C20" s="17"/>
      <c r="D20" s="21"/>
      <c r="E20" s="17"/>
      <c r="F20" s="21"/>
      <c r="G20" s="21"/>
      <c r="H20" s="38"/>
      <c r="I20" s="17"/>
    </row>
    <row r="21" spans="1:9" ht="25.15" customHeight="1" x14ac:dyDescent="0.2">
      <c r="A21" s="16" t="str">
        <f t="shared" si="0"/>
        <v/>
      </c>
      <c r="B21" s="17"/>
      <c r="C21" s="17"/>
      <c r="D21" s="21"/>
      <c r="E21" s="17"/>
      <c r="F21" s="21"/>
      <c r="G21" s="21"/>
      <c r="H21" s="38"/>
      <c r="I21" s="17"/>
    </row>
    <row r="22" spans="1:9" ht="25.15" customHeight="1" x14ac:dyDescent="0.2">
      <c r="A22" s="16" t="str">
        <f t="shared" si="0"/>
        <v/>
      </c>
      <c r="B22" s="17"/>
      <c r="C22" s="17"/>
      <c r="D22" s="21"/>
      <c r="E22" s="17"/>
      <c r="F22" s="21"/>
      <c r="G22" s="21"/>
      <c r="H22" s="38"/>
      <c r="I22" s="17"/>
    </row>
    <row r="23" spans="1:9" ht="25.15" customHeight="1" x14ac:dyDescent="0.2">
      <c r="A23" s="16" t="str">
        <f t="shared" si="0"/>
        <v/>
      </c>
      <c r="B23" s="17"/>
      <c r="C23" s="17"/>
      <c r="D23" s="21"/>
      <c r="E23" s="17"/>
      <c r="F23" s="21"/>
      <c r="G23" s="21"/>
      <c r="H23" s="38"/>
      <c r="I23" s="17"/>
    </row>
    <row r="24" spans="1:9" ht="25.15" customHeight="1" x14ac:dyDescent="0.2">
      <c r="A24" s="16" t="str">
        <f t="shared" si="0"/>
        <v/>
      </c>
      <c r="B24" s="17"/>
      <c r="C24" s="17"/>
      <c r="D24" s="21"/>
      <c r="E24" s="17"/>
      <c r="F24" s="21"/>
      <c r="G24" s="21"/>
      <c r="H24" s="38"/>
      <c r="I24" s="17"/>
    </row>
    <row r="25" spans="1:9" ht="25.15" customHeight="1" x14ac:dyDescent="0.2">
      <c r="A25" s="16" t="str">
        <f t="shared" si="0"/>
        <v/>
      </c>
      <c r="B25" s="17"/>
      <c r="C25" s="17"/>
      <c r="D25" s="21"/>
      <c r="E25" s="17"/>
      <c r="F25" s="21"/>
      <c r="G25" s="21"/>
      <c r="H25" s="38"/>
      <c r="I25" s="17"/>
    </row>
    <row r="26" spans="1:9" ht="25.15" customHeight="1" x14ac:dyDescent="0.2">
      <c r="A26" s="16" t="str">
        <f t="shared" si="0"/>
        <v/>
      </c>
      <c r="B26" s="17"/>
      <c r="C26" s="17"/>
      <c r="D26" s="21"/>
      <c r="E26" s="17"/>
      <c r="F26" s="21"/>
      <c r="G26" s="21"/>
      <c r="H26" s="38"/>
      <c r="I26" s="17"/>
    </row>
    <row r="27" spans="1:9" ht="25.15" customHeight="1" x14ac:dyDescent="0.2">
      <c r="A27" s="16" t="str">
        <f t="shared" si="0"/>
        <v/>
      </c>
      <c r="B27" s="17"/>
      <c r="C27" s="17"/>
      <c r="D27" s="21"/>
      <c r="E27" s="17"/>
      <c r="F27" s="21"/>
      <c r="G27" s="21"/>
      <c r="H27" s="38"/>
      <c r="I27" s="17"/>
    </row>
    <row r="28" spans="1:9" ht="25.15" customHeight="1" x14ac:dyDescent="0.2">
      <c r="A28" s="16" t="str">
        <f t="shared" si="0"/>
        <v/>
      </c>
      <c r="B28" s="17"/>
      <c r="C28" s="17"/>
      <c r="D28" s="21"/>
      <c r="E28" s="17"/>
      <c r="F28" s="21"/>
      <c r="G28" s="21"/>
      <c r="H28" s="38"/>
      <c r="I28" s="17"/>
    </row>
    <row r="29" spans="1:9" ht="25.15" customHeight="1" x14ac:dyDescent="0.2">
      <c r="A29" s="16" t="str">
        <f t="shared" si="0"/>
        <v/>
      </c>
      <c r="B29" s="17"/>
      <c r="C29" s="17"/>
      <c r="D29" s="21"/>
      <c r="E29" s="17"/>
      <c r="F29" s="21"/>
      <c r="G29" s="21"/>
      <c r="H29" s="38"/>
      <c r="I29" s="17"/>
    </row>
    <row r="30" spans="1:9" ht="25.15" customHeight="1" x14ac:dyDescent="0.2">
      <c r="A30" s="16" t="str">
        <f t="shared" si="0"/>
        <v/>
      </c>
      <c r="B30" s="17"/>
      <c r="C30" s="17"/>
      <c r="D30" s="21"/>
      <c r="E30" s="17"/>
      <c r="F30" s="21"/>
      <c r="G30" s="21"/>
      <c r="H30" s="38"/>
      <c r="I30" s="17"/>
    </row>
    <row r="31" spans="1:9" ht="25.15" customHeight="1" x14ac:dyDescent="0.2">
      <c r="A31" s="16" t="str">
        <f t="shared" si="0"/>
        <v/>
      </c>
      <c r="B31" s="17"/>
      <c r="C31" s="17"/>
      <c r="D31" s="21"/>
      <c r="E31" s="17"/>
      <c r="F31" s="21"/>
      <c r="G31" s="21"/>
      <c r="H31" s="38"/>
      <c r="I31" s="17"/>
    </row>
    <row r="32" spans="1:9" ht="25.15" customHeight="1" x14ac:dyDescent="0.2">
      <c r="A32" s="16" t="str">
        <f t="shared" si="0"/>
        <v/>
      </c>
      <c r="B32" s="17"/>
      <c r="C32" s="17"/>
      <c r="D32" s="21"/>
      <c r="E32" s="17"/>
      <c r="F32" s="21"/>
      <c r="G32" s="21"/>
      <c r="H32" s="38"/>
      <c r="I32" s="17"/>
    </row>
    <row r="33" spans="1:9" ht="25.15" customHeight="1" x14ac:dyDescent="0.2">
      <c r="A33" s="16" t="str">
        <f t="shared" si="0"/>
        <v/>
      </c>
      <c r="B33" s="17"/>
      <c r="C33" s="17"/>
      <c r="D33" s="21"/>
      <c r="E33" s="17"/>
      <c r="F33" s="21"/>
      <c r="G33" s="21"/>
      <c r="H33" s="38"/>
      <c r="I33" s="17"/>
    </row>
    <row r="34" spans="1:9" ht="25.15" customHeight="1" x14ac:dyDescent="0.2">
      <c r="A34" s="16" t="str">
        <f t="shared" si="0"/>
        <v/>
      </c>
      <c r="B34" s="17"/>
      <c r="C34" s="17"/>
      <c r="D34" s="21"/>
      <c r="E34" s="17"/>
      <c r="F34" s="21"/>
      <c r="G34" s="21"/>
      <c r="H34" s="38"/>
      <c r="I34" s="17"/>
    </row>
    <row r="35" spans="1:9" ht="25.15" customHeight="1" x14ac:dyDescent="0.2">
      <c r="A35" s="16" t="str">
        <f t="shared" si="0"/>
        <v/>
      </c>
      <c r="B35" s="17"/>
      <c r="C35" s="17"/>
      <c r="D35" s="21"/>
      <c r="E35" s="17"/>
      <c r="F35" s="21"/>
      <c r="G35" s="21"/>
      <c r="H35" s="38"/>
      <c r="I35" s="17"/>
    </row>
    <row r="36" spans="1:9" ht="25.15" customHeight="1" x14ac:dyDescent="0.2">
      <c r="A36" s="16" t="str">
        <f t="shared" si="0"/>
        <v/>
      </c>
      <c r="B36" s="17"/>
      <c r="C36" s="17"/>
      <c r="D36" s="21"/>
      <c r="E36" s="17"/>
      <c r="F36" s="21"/>
      <c r="G36" s="21"/>
      <c r="H36" s="38"/>
      <c r="I36" s="17"/>
    </row>
    <row r="37" spans="1:9" ht="25.15" customHeight="1" x14ac:dyDescent="0.2">
      <c r="A37" s="16" t="str">
        <f t="shared" si="0"/>
        <v/>
      </c>
      <c r="B37" s="17"/>
      <c r="C37" s="17"/>
      <c r="D37" s="21"/>
      <c r="E37" s="17"/>
      <c r="F37" s="21"/>
      <c r="G37" s="21"/>
      <c r="H37" s="38"/>
      <c r="I37" s="17"/>
    </row>
    <row r="38" spans="1:9" ht="25.15" customHeight="1" x14ac:dyDescent="0.2">
      <c r="A38" s="16" t="str">
        <f t="shared" si="0"/>
        <v/>
      </c>
      <c r="B38" s="17"/>
      <c r="C38" s="17"/>
      <c r="D38" s="21"/>
      <c r="E38" s="17"/>
      <c r="F38" s="21"/>
      <c r="G38" s="21"/>
      <c r="H38" s="38"/>
      <c r="I38" s="17"/>
    </row>
    <row r="39" spans="1:9" ht="25.15" customHeight="1" x14ac:dyDescent="0.2">
      <c r="A39" s="16" t="str">
        <f t="shared" si="0"/>
        <v/>
      </c>
      <c r="B39" s="17"/>
      <c r="C39" s="17"/>
      <c r="D39" s="21"/>
      <c r="E39" s="17"/>
      <c r="F39" s="21"/>
      <c r="G39" s="21"/>
      <c r="H39" s="38"/>
      <c r="I39" s="17"/>
    </row>
    <row r="40" spans="1:9" ht="25.15" customHeight="1" x14ac:dyDescent="0.2">
      <c r="A40" s="16" t="str">
        <f t="shared" si="0"/>
        <v/>
      </c>
      <c r="B40" s="17"/>
      <c r="C40" s="17"/>
      <c r="D40" s="21"/>
      <c r="E40" s="17"/>
      <c r="F40" s="21"/>
      <c r="G40" s="21"/>
      <c r="H40" s="38"/>
      <c r="I40" s="17"/>
    </row>
    <row r="41" spans="1:9" ht="25.15" customHeight="1" x14ac:dyDescent="0.2">
      <c r="A41" s="16" t="str">
        <f t="shared" si="0"/>
        <v/>
      </c>
      <c r="B41" s="17"/>
      <c r="C41" s="17"/>
      <c r="D41" s="21"/>
      <c r="E41" s="17"/>
      <c r="F41" s="21"/>
      <c r="G41" s="21"/>
      <c r="H41" s="38"/>
      <c r="I41" s="17"/>
    </row>
    <row r="42" spans="1:9" ht="25.15" customHeight="1" x14ac:dyDescent="0.2">
      <c r="A42" s="16" t="str">
        <f t="shared" si="0"/>
        <v/>
      </c>
      <c r="B42" s="17"/>
      <c r="C42" s="17"/>
      <c r="D42" s="21"/>
      <c r="E42" s="17"/>
      <c r="F42" s="21"/>
      <c r="G42" s="21"/>
      <c r="H42" s="38"/>
      <c r="I42" s="17"/>
    </row>
    <row r="43" spans="1:9" ht="25.15" customHeight="1" x14ac:dyDescent="0.2">
      <c r="A43" s="16" t="str">
        <f t="shared" si="0"/>
        <v/>
      </c>
      <c r="B43" s="17"/>
      <c r="C43" s="17"/>
      <c r="D43" s="21"/>
      <c r="E43" s="17"/>
      <c r="F43" s="21"/>
      <c r="G43" s="21"/>
      <c r="H43" s="38"/>
      <c r="I43" s="17"/>
    </row>
    <row r="44" spans="1:9" ht="25.15" customHeight="1" x14ac:dyDescent="0.2">
      <c r="A44" s="16" t="str">
        <f t="shared" si="0"/>
        <v/>
      </c>
      <c r="B44" s="17"/>
      <c r="C44" s="17"/>
      <c r="D44" s="21"/>
      <c r="E44" s="17"/>
      <c r="F44" s="21"/>
      <c r="G44" s="21"/>
      <c r="H44" s="38"/>
      <c r="I44" s="17"/>
    </row>
    <row r="45" spans="1:9" ht="25.15" customHeight="1" x14ac:dyDescent="0.2">
      <c r="A45" s="16" t="str">
        <f t="shared" si="0"/>
        <v/>
      </c>
      <c r="B45" s="17"/>
      <c r="C45" s="17"/>
      <c r="D45" s="21"/>
      <c r="E45" s="17"/>
      <c r="F45" s="21"/>
      <c r="G45" s="21"/>
      <c r="H45" s="38"/>
      <c r="I45" s="17"/>
    </row>
    <row r="46" spans="1:9" ht="25.15" customHeight="1" x14ac:dyDescent="0.2">
      <c r="A46" s="16" t="str">
        <f t="shared" si="0"/>
        <v/>
      </c>
      <c r="B46" s="17"/>
      <c r="C46" s="17"/>
      <c r="D46" s="21"/>
      <c r="E46" s="17"/>
      <c r="F46" s="21"/>
      <c r="G46" s="21"/>
      <c r="H46" s="38"/>
      <c r="I46" s="17"/>
    </row>
    <row r="47" spans="1:9" ht="25.15" customHeight="1" x14ac:dyDescent="0.2">
      <c r="A47" s="16" t="str">
        <f t="shared" si="0"/>
        <v/>
      </c>
      <c r="B47" s="17"/>
      <c r="C47" s="17"/>
      <c r="D47" s="21"/>
      <c r="E47" s="17"/>
      <c r="F47" s="21"/>
      <c r="G47" s="21"/>
      <c r="H47" s="38"/>
      <c r="I47" s="17"/>
    </row>
    <row r="48" spans="1:9" ht="25.15" customHeight="1" x14ac:dyDescent="0.2">
      <c r="A48" s="16" t="str">
        <f t="shared" si="0"/>
        <v/>
      </c>
      <c r="B48" s="17"/>
      <c r="C48" s="17"/>
      <c r="D48" s="21"/>
      <c r="E48" s="17"/>
      <c r="F48" s="21"/>
      <c r="G48" s="21"/>
      <c r="H48" s="38"/>
      <c r="I48" s="17"/>
    </row>
    <row r="49" spans="1:9" ht="25.15" customHeight="1" x14ac:dyDescent="0.2">
      <c r="A49" s="16" t="str">
        <f t="shared" si="0"/>
        <v/>
      </c>
      <c r="B49" s="17"/>
      <c r="C49" s="17"/>
      <c r="D49" s="21"/>
      <c r="E49" s="17"/>
      <c r="F49" s="21"/>
      <c r="G49" s="21"/>
      <c r="H49" s="38"/>
      <c r="I49" s="17"/>
    </row>
    <row r="50" spans="1:9" ht="25.15" customHeight="1" x14ac:dyDescent="0.2">
      <c r="A50" s="16" t="str">
        <f t="shared" si="0"/>
        <v/>
      </c>
      <c r="B50" s="17"/>
      <c r="C50" s="17"/>
      <c r="D50" s="21"/>
      <c r="E50" s="17"/>
      <c r="F50" s="21"/>
      <c r="G50" s="21"/>
      <c r="H50" s="38"/>
      <c r="I50" s="17"/>
    </row>
    <row r="51" spans="1:9" ht="25.15" customHeight="1" x14ac:dyDescent="0.2">
      <c r="A51" s="16" t="str">
        <f t="shared" si="0"/>
        <v/>
      </c>
      <c r="B51" s="17"/>
      <c r="C51" s="17"/>
      <c r="D51" s="21"/>
      <c r="E51" s="17"/>
      <c r="F51" s="21"/>
      <c r="G51" s="21"/>
      <c r="H51" s="38"/>
      <c r="I51" s="17"/>
    </row>
    <row r="52" spans="1:9" ht="25.15" customHeight="1" x14ac:dyDescent="0.2">
      <c r="A52" s="16" t="str">
        <f t="shared" si="0"/>
        <v/>
      </c>
      <c r="B52" s="17"/>
      <c r="C52" s="17"/>
      <c r="D52" s="21"/>
      <c r="E52" s="17"/>
      <c r="F52" s="21"/>
      <c r="G52" s="21"/>
      <c r="H52" s="38"/>
      <c r="I52" s="17"/>
    </row>
    <row r="53" spans="1:9" ht="25.15" customHeight="1" x14ac:dyDescent="0.2">
      <c r="A53" s="18" t="str">
        <f t="shared" si="0"/>
        <v/>
      </c>
      <c r="B53" s="19"/>
      <c r="C53" s="19"/>
      <c r="D53" s="22"/>
      <c r="E53" s="19"/>
      <c r="F53" s="22"/>
      <c r="G53" s="22"/>
      <c r="H53" s="39"/>
      <c r="I53" s="19"/>
    </row>
  </sheetData>
  <autoFilter ref="A3:I53" xr:uid="{0DF81CA4-0B57-435E-A71D-EB55301397BC}"/>
  <mergeCells count="1">
    <mergeCell ref="A1:I1"/>
  </mergeCells>
  <conditionalFormatting sqref="F4:F53">
    <cfRule type="expression" dxfId="17" priority="1">
      <formula>F4="לא פעיל"</formula>
    </cfRule>
    <cfRule type="expression" dxfId="16" priority="2">
      <formula>F4="פעיל"</formula>
    </cfRule>
    <cfRule type="expression" dxfId="15" priority="3">
      <formula>F4="ליד"</formula>
    </cfRule>
  </conditionalFormatting>
  <dataValidations count="2">
    <dataValidation type="list" allowBlank="1" showInputMessage="1" showErrorMessage="1" sqref="F4:F53" xr:uid="{32568999-BC89-4156-8BCC-B38EA54D2F42}">
      <formula1>סטטוס_לקוח</formula1>
    </dataValidation>
    <dataValidation type="list" allowBlank="1" showInputMessage="1" showErrorMessage="1" sqref="G4:G53" xr:uid="{A7F0DBDF-4879-447E-A6BB-F5FF3FA3A84D}">
      <formula1>מקור_הגעה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F933AB-DAA9-436E-BE5B-643DA92183DF}">
  <dimension ref="A1:K53"/>
  <sheetViews>
    <sheetView rightToLeft="1" workbookViewId="0">
      <pane ySplit="3" topLeftCell="A4" activePane="bottomLeft" state="frozen"/>
      <selection pane="bottomLeft" activeCell="F11" sqref="F11"/>
    </sheetView>
  </sheetViews>
  <sheetFormatPr defaultRowHeight="14.25" x14ac:dyDescent="0.2"/>
  <cols>
    <col min="1" max="1" width="9.25" customWidth="1"/>
    <col min="2" max="2" width="21.75" customWidth="1"/>
    <col min="3" max="3" width="28.25" customWidth="1"/>
    <col min="4" max="5" width="16.75" customWidth="1"/>
    <col min="6" max="6" width="13.25" customWidth="1"/>
    <col min="7" max="7" width="15.75" customWidth="1"/>
    <col min="8" max="8" width="17.5" customWidth="1"/>
    <col min="9" max="9" width="16.75" customWidth="1"/>
    <col min="10" max="10" width="19.25" customWidth="1"/>
    <col min="11" max="11" width="26.75" customWidth="1"/>
  </cols>
  <sheetData>
    <row r="1" spans="1:11" ht="40.15" customHeight="1" x14ac:dyDescent="0.35">
      <c r="A1" s="115" t="s">
        <v>37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</row>
    <row r="2" spans="1:11" ht="30" customHeight="1" x14ac:dyDescent="0.25">
      <c r="A2" s="104" t="str">
        <f>HYPERLINK("#'דשבורד'!A1","🏠 דשבורד")</f>
        <v>🏠 דשבורד</v>
      </c>
      <c r="B2" s="105"/>
      <c r="C2" s="104" t="str">
        <f>HYPERLINK("#'לקוחות'!A1","👥 לקוחות")</f>
        <v>👥 לקוחות</v>
      </c>
      <c r="D2" s="105"/>
      <c r="E2" s="104" t="str">
        <f>HYPERLINK("#'משימות'!A1","✅ משימות")</f>
        <v>✅ משימות</v>
      </c>
      <c r="F2" s="105"/>
      <c r="G2" s="104" t="str">
        <f>HYPERLINK("#'הגדרות'!A1","⚙️ הגדרות")</f>
        <v>⚙️ הגדרות</v>
      </c>
      <c r="H2" s="105"/>
      <c r="I2" s="23"/>
      <c r="J2" s="23"/>
      <c r="K2" s="23"/>
    </row>
    <row r="3" spans="1:11" ht="30" customHeight="1" thickBot="1" x14ac:dyDescent="0.3">
      <c r="A3" s="13" t="s">
        <v>29</v>
      </c>
      <c r="B3" s="13" t="s">
        <v>38</v>
      </c>
      <c r="C3" s="13" t="s">
        <v>39</v>
      </c>
      <c r="D3" s="13" t="s">
        <v>40</v>
      </c>
      <c r="E3" s="13" t="s">
        <v>41</v>
      </c>
      <c r="F3" s="13" t="s">
        <v>34</v>
      </c>
      <c r="G3" s="13" t="s">
        <v>42</v>
      </c>
      <c r="H3" s="13" t="s">
        <v>43</v>
      </c>
      <c r="I3" s="13" t="s">
        <v>35</v>
      </c>
      <c r="J3" s="13" t="s">
        <v>44</v>
      </c>
      <c r="K3" s="13" t="s">
        <v>36</v>
      </c>
    </row>
    <row r="4" spans="1:11" ht="25.15" customHeight="1" x14ac:dyDescent="0.2">
      <c r="A4" s="14" t="str">
        <f>IF(B4="","",TEXT(ROW()-3,"000"))</f>
        <v>001</v>
      </c>
      <c r="B4" s="15" t="s">
        <v>61</v>
      </c>
      <c r="C4" s="15" t="s">
        <v>90</v>
      </c>
      <c r="D4" s="40">
        <v>15000</v>
      </c>
      <c r="E4" s="20" t="s">
        <v>12</v>
      </c>
      <c r="F4" s="20" t="s">
        <v>26</v>
      </c>
      <c r="G4" s="43">
        <v>0.9</v>
      </c>
      <c r="H4" s="40">
        <f>IF(D4="","",D4*G4)</f>
        <v>13500</v>
      </c>
      <c r="I4" s="37">
        <v>46106</v>
      </c>
      <c r="J4" s="37"/>
      <c r="K4" s="15"/>
    </row>
    <row r="5" spans="1:11" ht="25.15" customHeight="1" x14ac:dyDescent="0.2">
      <c r="A5" s="16" t="str">
        <f t="shared" ref="A5:A53" si="0">IF(B5="","",TEXT(ROW()-3,"000"))</f>
        <v>002</v>
      </c>
      <c r="B5" s="17" t="s">
        <v>65</v>
      </c>
      <c r="C5" s="17" t="s">
        <v>91</v>
      </c>
      <c r="D5" s="41">
        <v>25000</v>
      </c>
      <c r="E5" s="21" t="s">
        <v>10</v>
      </c>
      <c r="F5" s="21" t="s">
        <v>26</v>
      </c>
      <c r="G5" s="44">
        <v>0.5</v>
      </c>
      <c r="H5" s="41">
        <f t="shared" ref="H5:H53" si="1">IF(D5="","",D5*G5)</f>
        <v>12500</v>
      </c>
      <c r="I5" s="38">
        <v>46106</v>
      </c>
      <c r="J5" s="38"/>
      <c r="K5" s="17"/>
    </row>
    <row r="6" spans="1:11" ht="25.15" customHeight="1" x14ac:dyDescent="0.2">
      <c r="A6" s="16" t="str">
        <f t="shared" si="0"/>
        <v>003</v>
      </c>
      <c r="B6" s="17" t="s">
        <v>69</v>
      </c>
      <c r="C6" s="17" t="s">
        <v>92</v>
      </c>
      <c r="D6" s="41">
        <v>8000</v>
      </c>
      <c r="E6" s="21" t="s">
        <v>7</v>
      </c>
      <c r="F6" s="21" t="s">
        <v>26</v>
      </c>
      <c r="G6" s="44">
        <v>0.2</v>
      </c>
      <c r="H6" s="41">
        <f t="shared" si="1"/>
        <v>1600</v>
      </c>
      <c r="I6" s="38">
        <v>46106</v>
      </c>
      <c r="J6" s="38"/>
      <c r="K6" s="17"/>
    </row>
    <row r="7" spans="1:11" ht="25.15" customHeight="1" x14ac:dyDescent="0.2">
      <c r="A7" s="16" t="str">
        <f t="shared" si="0"/>
        <v>004</v>
      </c>
      <c r="B7" s="17" t="s">
        <v>72</v>
      </c>
      <c r="C7" s="17" t="s">
        <v>93</v>
      </c>
      <c r="D7" s="41">
        <v>45000</v>
      </c>
      <c r="E7" s="21" t="s">
        <v>11</v>
      </c>
      <c r="F7" s="21" t="s">
        <v>26</v>
      </c>
      <c r="G7" s="44">
        <v>0.7</v>
      </c>
      <c r="H7" s="41">
        <f t="shared" si="1"/>
        <v>31499.999999999996</v>
      </c>
      <c r="I7" s="38">
        <v>46106</v>
      </c>
      <c r="J7" s="38"/>
      <c r="K7" s="17"/>
    </row>
    <row r="8" spans="1:11" ht="25.15" customHeight="1" x14ac:dyDescent="0.2">
      <c r="A8" s="16" t="str">
        <f t="shared" si="0"/>
        <v>005</v>
      </c>
      <c r="B8" s="17" t="s">
        <v>76</v>
      </c>
      <c r="C8" s="17" t="s">
        <v>94</v>
      </c>
      <c r="D8" s="41">
        <v>12000</v>
      </c>
      <c r="E8" s="21" t="s">
        <v>7</v>
      </c>
      <c r="F8" s="21" t="s">
        <v>26</v>
      </c>
      <c r="G8" s="44">
        <v>0.15</v>
      </c>
      <c r="H8" s="41">
        <f t="shared" si="1"/>
        <v>1800</v>
      </c>
      <c r="I8" s="38">
        <v>46106</v>
      </c>
      <c r="J8" s="38"/>
      <c r="K8" s="17"/>
    </row>
    <row r="9" spans="1:11" ht="25.15" customHeight="1" x14ac:dyDescent="0.2">
      <c r="A9" s="16" t="str">
        <f t="shared" si="0"/>
        <v>006</v>
      </c>
      <c r="B9" s="17" t="s">
        <v>83</v>
      </c>
      <c r="C9" s="17" t="s">
        <v>95</v>
      </c>
      <c r="D9" s="41">
        <v>20000</v>
      </c>
      <c r="E9" s="21" t="s">
        <v>10</v>
      </c>
      <c r="F9" s="21" t="s">
        <v>26</v>
      </c>
      <c r="G9" s="44">
        <v>0.6</v>
      </c>
      <c r="H9" s="41">
        <f t="shared" si="1"/>
        <v>12000</v>
      </c>
      <c r="I9" s="38">
        <v>46106</v>
      </c>
      <c r="J9" s="38"/>
      <c r="K9" s="17"/>
    </row>
    <row r="10" spans="1:11" ht="25.15" customHeight="1" x14ac:dyDescent="0.2">
      <c r="A10" s="16" t="str">
        <f t="shared" si="0"/>
        <v>007</v>
      </c>
      <c r="B10" s="17" t="s">
        <v>79</v>
      </c>
      <c r="C10" s="17" t="s">
        <v>96</v>
      </c>
      <c r="D10" s="41">
        <v>35000</v>
      </c>
      <c r="E10" s="21" t="s">
        <v>13</v>
      </c>
      <c r="F10" s="21" t="s">
        <v>27</v>
      </c>
      <c r="G10" s="44">
        <v>0</v>
      </c>
      <c r="H10" s="41">
        <f t="shared" si="1"/>
        <v>0</v>
      </c>
      <c r="I10" s="38">
        <v>46106</v>
      </c>
      <c r="J10" s="38"/>
      <c r="K10" s="17"/>
    </row>
    <row r="11" spans="1:11" ht="25.15" customHeight="1" x14ac:dyDescent="0.2">
      <c r="A11" s="16" t="str">
        <f t="shared" si="0"/>
        <v>008</v>
      </c>
      <c r="B11" s="17" t="s">
        <v>61</v>
      </c>
      <c r="C11" s="17" t="s">
        <v>97</v>
      </c>
      <c r="D11" s="41">
        <v>5000</v>
      </c>
      <c r="E11" s="21" t="s">
        <v>12</v>
      </c>
      <c r="F11" s="21" t="s">
        <v>27</v>
      </c>
      <c r="G11" s="44">
        <v>1</v>
      </c>
      <c r="H11" s="41">
        <f t="shared" si="1"/>
        <v>5000</v>
      </c>
      <c r="I11" s="38">
        <v>46106</v>
      </c>
      <c r="J11" s="38"/>
      <c r="K11" s="17"/>
    </row>
    <row r="12" spans="1:11" ht="25.15" customHeight="1" x14ac:dyDescent="0.2">
      <c r="A12" s="16" t="str">
        <f t="shared" si="0"/>
        <v/>
      </c>
      <c r="B12" s="17"/>
      <c r="C12" s="17"/>
      <c r="D12" s="41"/>
      <c r="E12" s="21"/>
      <c r="F12" s="21"/>
      <c r="G12" s="44"/>
      <c r="H12" s="41" t="str">
        <f t="shared" si="1"/>
        <v/>
      </c>
      <c r="I12" s="38"/>
      <c r="J12" s="38"/>
      <c r="K12" s="17"/>
    </row>
    <row r="13" spans="1:11" ht="25.15" customHeight="1" x14ac:dyDescent="0.2">
      <c r="A13" s="16" t="str">
        <f t="shared" si="0"/>
        <v/>
      </c>
      <c r="B13" s="17"/>
      <c r="C13" s="17"/>
      <c r="D13" s="41"/>
      <c r="E13" s="21"/>
      <c r="F13" s="21"/>
      <c r="G13" s="44"/>
      <c r="H13" s="41" t="str">
        <f t="shared" si="1"/>
        <v/>
      </c>
      <c r="I13" s="38"/>
      <c r="J13" s="38"/>
      <c r="K13" s="17"/>
    </row>
    <row r="14" spans="1:11" ht="25.15" customHeight="1" x14ac:dyDescent="0.2">
      <c r="A14" s="16" t="str">
        <f t="shared" si="0"/>
        <v/>
      </c>
      <c r="B14" s="17"/>
      <c r="C14" s="17"/>
      <c r="D14" s="41"/>
      <c r="E14" s="21"/>
      <c r="F14" s="21"/>
      <c r="G14" s="44"/>
      <c r="H14" s="41" t="str">
        <f t="shared" si="1"/>
        <v/>
      </c>
      <c r="I14" s="38"/>
      <c r="J14" s="38"/>
      <c r="K14" s="17"/>
    </row>
    <row r="15" spans="1:11" ht="25.15" customHeight="1" x14ac:dyDescent="0.2">
      <c r="A15" s="16" t="str">
        <f t="shared" si="0"/>
        <v/>
      </c>
      <c r="B15" s="17"/>
      <c r="C15" s="17"/>
      <c r="D15" s="41"/>
      <c r="E15" s="21"/>
      <c r="F15" s="21"/>
      <c r="G15" s="44"/>
      <c r="H15" s="41" t="str">
        <f t="shared" si="1"/>
        <v/>
      </c>
      <c r="I15" s="38"/>
      <c r="J15" s="38"/>
      <c r="K15" s="17"/>
    </row>
    <row r="16" spans="1:11" ht="25.15" customHeight="1" x14ac:dyDescent="0.2">
      <c r="A16" s="16" t="str">
        <f t="shared" si="0"/>
        <v/>
      </c>
      <c r="B16" s="17"/>
      <c r="C16" s="17"/>
      <c r="D16" s="41"/>
      <c r="E16" s="21"/>
      <c r="F16" s="21"/>
      <c r="G16" s="44"/>
      <c r="H16" s="41" t="str">
        <f t="shared" si="1"/>
        <v/>
      </c>
      <c r="I16" s="38"/>
      <c r="J16" s="38"/>
      <c r="K16" s="17"/>
    </row>
    <row r="17" spans="1:11" ht="25.15" customHeight="1" x14ac:dyDescent="0.2">
      <c r="A17" s="16" t="str">
        <f t="shared" si="0"/>
        <v/>
      </c>
      <c r="B17" s="17"/>
      <c r="C17" s="17"/>
      <c r="D17" s="41"/>
      <c r="E17" s="21"/>
      <c r="F17" s="21"/>
      <c r="G17" s="44"/>
      <c r="H17" s="41" t="str">
        <f t="shared" si="1"/>
        <v/>
      </c>
      <c r="I17" s="38"/>
      <c r="J17" s="38"/>
      <c r="K17" s="17"/>
    </row>
    <row r="18" spans="1:11" ht="25.15" customHeight="1" x14ac:dyDescent="0.2">
      <c r="A18" s="16" t="str">
        <f t="shared" si="0"/>
        <v/>
      </c>
      <c r="B18" s="17"/>
      <c r="C18" s="17"/>
      <c r="D18" s="41"/>
      <c r="E18" s="21"/>
      <c r="F18" s="21"/>
      <c r="G18" s="44"/>
      <c r="H18" s="41" t="str">
        <f t="shared" si="1"/>
        <v/>
      </c>
      <c r="I18" s="38"/>
      <c r="J18" s="38"/>
      <c r="K18" s="17"/>
    </row>
    <row r="19" spans="1:11" ht="25.15" customHeight="1" x14ac:dyDescent="0.2">
      <c r="A19" s="16" t="str">
        <f t="shared" si="0"/>
        <v/>
      </c>
      <c r="B19" s="17"/>
      <c r="C19" s="17"/>
      <c r="D19" s="41"/>
      <c r="E19" s="21"/>
      <c r="F19" s="21"/>
      <c r="G19" s="44"/>
      <c r="H19" s="41" t="str">
        <f t="shared" si="1"/>
        <v/>
      </c>
      <c r="I19" s="38"/>
      <c r="J19" s="38"/>
      <c r="K19" s="17"/>
    </row>
    <row r="20" spans="1:11" ht="25.15" customHeight="1" x14ac:dyDescent="0.2">
      <c r="A20" s="16" t="str">
        <f t="shared" si="0"/>
        <v/>
      </c>
      <c r="B20" s="17"/>
      <c r="C20" s="17"/>
      <c r="D20" s="41"/>
      <c r="E20" s="21"/>
      <c r="F20" s="21"/>
      <c r="G20" s="44"/>
      <c r="H20" s="41" t="str">
        <f t="shared" si="1"/>
        <v/>
      </c>
      <c r="I20" s="38"/>
      <c r="J20" s="38"/>
      <c r="K20" s="17"/>
    </row>
    <row r="21" spans="1:11" ht="25.15" customHeight="1" x14ac:dyDescent="0.2">
      <c r="A21" s="16" t="str">
        <f t="shared" si="0"/>
        <v/>
      </c>
      <c r="B21" s="17"/>
      <c r="C21" s="17"/>
      <c r="D21" s="41"/>
      <c r="E21" s="21"/>
      <c r="F21" s="21"/>
      <c r="G21" s="44"/>
      <c r="H21" s="41" t="str">
        <f t="shared" si="1"/>
        <v/>
      </c>
      <c r="I21" s="38"/>
      <c r="J21" s="38"/>
      <c r="K21" s="17"/>
    </row>
    <row r="22" spans="1:11" ht="25.15" customHeight="1" x14ac:dyDescent="0.2">
      <c r="A22" s="16" t="str">
        <f t="shared" si="0"/>
        <v/>
      </c>
      <c r="B22" s="17"/>
      <c r="C22" s="17"/>
      <c r="D22" s="41"/>
      <c r="E22" s="21"/>
      <c r="F22" s="21"/>
      <c r="G22" s="44"/>
      <c r="H22" s="41" t="str">
        <f t="shared" si="1"/>
        <v/>
      </c>
      <c r="I22" s="38"/>
      <c r="J22" s="38"/>
      <c r="K22" s="17"/>
    </row>
    <row r="23" spans="1:11" ht="25.15" customHeight="1" x14ac:dyDescent="0.2">
      <c r="A23" s="16" t="str">
        <f t="shared" si="0"/>
        <v/>
      </c>
      <c r="B23" s="17"/>
      <c r="C23" s="17"/>
      <c r="D23" s="41"/>
      <c r="E23" s="21"/>
      <c r="F23" s="21"/>
      <c r="G23" s="44"/>
      <c r="H23" s="41" t="str">
        <f t="shared" si="1"/>
        <v/>
      </c>
      <c r="I23" s="38"/>
      <c r="J23" s="38"/>
      <c r="K23" s="17"/>
    </row>
    <row r="24" spans="1:11" ht="25.15" customHeight="1" x14ac:dyDescent="0.2">
      <c r="A24" s="16" t="str">
        <f t="shared" si="0"/>
        <v/>
      </c>
      <c r="B24" s="17"/>
      <c r="C24" s="17"/>
      <c r="D24" s="41"/>
      <c r="E24" s="21"/>
      <c r="F24" s="21"/>
      <c r="G24" s="44"/>
      <c r="H24" s="41" t="str">
        <f t="shared" si="1"/>
        <v/>
      </c>
      <c r="I24" s="38"/>
      <c r="J24" s="38"/>
      <c r="K24" s="17"/>
    </row>
    <row r="25" spans="1:11" ht="25.15" customHeight="1" x14ac:dyDescent="0.2">
      <c r="A25" s="16" t="str">
        <f t="shared" si="0"/>
        <v/>
      </c>
      <c r="B25" s="17"/>
      <c r="C25" s="17"/>
      <c r="D25" s="41"/>
      <c r="E25" s="21"/>
      <c r="F25" s="21"/>
      <c r="G25" s="44"/>
      <c r="H25" s="41" t="str">
        <f t="shared" si="1"/>
        <v/>
      </c>
      <c r="I25" s="38"/>
      <c r="J25" s="38"/>
      <c r="K25" s="17"/>
    </row>
    <row r="26" spans="1:11" ht="25.15" customHeight="1" x14ac:dyDescent="0.2">
      <c r="A26" s="16" t="str">
        <f t="shared" si="0"/>
        <v/>
      </c>
      <c r="B26" s="17"/>
      <c r="C26" s="17"/>
      <c r="D26" s="41"/>
      <c r="E26" s="21"/>
      <c r="F26" s="21"/>
      <c r="G26" s="44"/>
      <c r="H26" s="41" t="str">
        <f t="shared" si="1"/>
        <v/>
      </c>
      <c r="I26" s="38"/>
      <c r="J26" s="38"/>
      <c r="K26" s="17"/>
    </row>
    <row r="27" spans="1:11" ht="25.15" customHeight="1" x14ac:dyDescent="0.2">
      <c r="A27" s="16" t="str">
        <f t="shared" si="0"/>
        <v/>
      </c>
      <c r="B27" s="17"/>
      <c r="C27" s="17"/>
      <c r="D27" s="41"/>
      <c r="E27" s="21"/>
      <c r="F27" s="21"/>
      <c r="G27" s="44"/>
      <c r="H27" s="41" t="str">
        <f t="shared" si="1"/>
        <v/>
      </c>
      <c r="I27" s="38"/>
      <c r="J27" s="38"/>
      <c r="K27" s="17"/>
    </row>
    <row r="28" spans="1:11" ht="25.15" customHeight="1" x14ac:dyDescent="0.2">
      <c r="A28" s="16" t="str">
        <f t="shared" si="0"/>
        <v/>
      </c>
      <c r="B28" s="17"/>
      <c r="C28" s="17"/>
      <c r="D28" s="41"/>
      <c r="E28" s="21"/>
      <c r="F28" s="21"/>
      <c r="G28" s="44"/>
      <c r="H28" s="41" t="str">
        <f t="shared" si="1"/>
        <v/>
      </c>
      <c r="I28" s="38"/>
      <c r="J28" s="38"/>
      <c r="K28" s="17"/>
    </row>
    <row r="29" spans="1:11" ht="25.15" customHeight="1" x14ac:dyDescent="0.2">
      <c r="A29" s="16" t="str">
        <f t="shared" si="0"/>
        <v/>
      </c>
      <c r="B29" s="17"/>
      <c r="C29" s="17"/>
      <c r="D29" s="41"/>
      <c r="E29" s="21"/>
      <c r="F29" s="21"/>
      <c r="G29" s="44"/>
      <c r="H29" s="41" t="str">
        <f t="shared" si="1"/>
        <v/>
      </c>
      <c r="I29" s="38"/>
      <c r="J29" s="38"/>
      <c r="K29" s="17"/>
    </row>
    <row r="30" spans="1:11" ht="25.15" customHeight="1" x14ac:dyDescent="0.2">
      <c r="A30" s="16" t="str">
        <f t="shared" si="0"/>
        <v/>
      </c>
      <c r="B30" s="17"/>
      <c r="C30" s="17"/>
      <c r="D30" s="41"/>
      <c r="E30" s="21"/>
      <c r="F30" s="21"/>
      <c r="G30" s="44"/>
      <c r="H30" s="41" t="str">
        <f t="shared" si="1"/>
        <v/>
      </c>
      <c r="I30" s="38"/>
      <c r="J30" s="38"/>
      <c r="K30" s="17"/>
    </row>
    <row r="31" spans="1:11" ht="25.15" customHeight="1" x14ac:dyDescent="0.2">
      <c r="A31" s="16" t="str">
        <f t="shared" si="0"/>
        <v/>
      </c>
      <c r="B31" s="17"/>
      <c r="C31" s="17"/>
      <c r="D31" s="41"/>
      <c r="E31" s="21"/>
      <c r="F31" s="21"/>
      <c r="G31" s="44"/>
      <c r="H31" s="41" t="str">
        <f t="shared" si="1"/>
        <v/>
      </c>
      <c r="I31" s="38"/>
      <c r="J31" s="38"/>
      <c r="K31" s="17"/>
    </row>
    <row r="32" spans="1:11" ht="25.15" customHeight="1" x14ac:dyDescent="0.2">
      <c r="A32" s="16" t="str">
        <f t="shared" si="0"/>
        <v/>
      </c>
      <c r="B32" s="17"/>
      <c r="C32" s="17"/>
      <c r="D32" s="41"/>
      <c r="E32" s="21"/>
      <c r="F32" s="21"/>
      <c r="G32" s="44"/>
      <c r="H32" s="41" t="str">
        <f t="shared" si="1"/>
        <v/>
      </c>
      <c r="I32" s="38"/>
      <c r="J32" s="38"/>
      <c r="K32" s="17"/>
    </row>
    <row r="33" spans="1:11" ht="25.15" customHeight="1" x14ac:dyDescent="0.2">
      <c r="A33" s="16" t="str">
        <f t="shared" si="0"/>
        <v/>
      </c>
      <c r="B33" s="17"/>
      <c r="C33" s="17"/>
      <c r="D33" s="41"/>
      <c r="E33" s="21"/>
      <c r="F33" s="21"/>
      <c r="G33" s="44"/>
      <c r="H33" s="41" t="str">
        <f t="shared" si="1"/>
        <v/>
      </c>
      <c r="I33" s="38"/>
      <c r="J33" s="38"/>
      <c r="K33" s="17"/>
    </row>
    <row r="34" spans="1:11" ht="25.15" customHeight="1" x14ac:dyDescent="0.2">
      <c r="A34" s="16" t="str">
        <f t="shared" si="0"/>
        <v/>
      </c>
      <c r="B34" s="17"/>
      <c r="C34" s="17"/>
      <c r="D34" s="41"/>
      <c r="E34" s="21"/>
      <c r="F34" s="21"/>
      <c r="G34" s="44"/>
      <c r="H34" s="41" t="str">
        <f t="shared" si="1"/>
        <v/>
      </c>
      <c r="I34" s="38"/>
      <c r="J34" s="38"/>
      <c r="K34" s="17"/>
    </row>
    <row r="35" spans="1:11" ht="25.15" customHeight="1" x14ac:dyDescent="0.2">
      <c r="A35" s="16" t="str">
        <f t="shared" si="0"/>
        <v/>
      </c>
      <c r="B35" s="17"/>
      <c r="C35" s="17"/>
      <c r="D35" s="41"/>
      <c r="E35" s="21"/>
      <c r="F35" s="21"/>
      <c r="G35" s="44"/>
      <c r="H35" s="41" t="str">
        <f t="shared" si="1"/>
        <v/>
      </c>
      <c r="I35" s="38"/>
      <c r="J35" s="38"/>
      <c r="K35" s="17"/>
    </row>
    <row r="36" spans="1:11" ht="25.15" customHeight="1" x14ac:dyDescent="0.2">
      <c r="A36" s="16" t="str">
        <f t="shared" si="0"/>
        <v/>
      </c>
      <c r="B36" s="17"/>
      <c r="C36" s="17"/>
      <c r="D36" s="41"/>
      <c r="E36" s="21"/>
      <c r="F36" s="21"/>
      <c r="G36" s="44"/>
      <c r="H36" s="41" t="str">
        <f t="shared" si="1"/>
        <v/>
      </c>
      <c r="I36" s="38"/>
      <c r="J36" s="38"/>
      <c r="K36" s="17"/>
    </row>
    <row r="37" spans="1:11" ht="25.15" customHeight="1" x14ac:dyDescent="0.2">
      <c r="A37" s="16" t="str">
        <f t="shared" si="0"/>
        <v/>
      </c>
      <c r="B37" s="17"/>
      <c r="C37" s="17"/>
      <c r="D37" s="41"/>
      <c r="E37" s="21"/>
      <c r="F37" s="21"/>
      <c r="G37" s="44"/>
      <c r="H37" s="41" t="str">
        <f t="shared" si="1"/>
        <v/>
      </c>
      <c r="I37" s="38"/>
      <c r="J37" s="38"/>
      <c r="K37" s="17"/>
    </row>
    <row r="38" spans="1:11" ht="25.15" customHeight="1" x14ac:dyDescent="0.2">
      <c r="A38" s="16" t="str">
        <f t="shared" si="0"/>
        <v/>
      </c>
      <c r="B38" s="17"/>
      <c r="C38" s="17"/>
      <c r="D38" s="41"/>
      <c r="E38" s="21"/>
      <c r="F38" s="21"/>
      <c r="G38" s="44"/>
      <c r="H38" s="41" t="str">
        <f t="shared" si="1"/>
        <v/>
      </c>
      <c r="I38" s="38"/>
      <c r="J38" s="38"/>
      <c r="K38" s="17"/>
    </row>
    <row r="39" spans="1:11" ht="25.15" customHeight="1" x14ac:dyDescent="0.2">
      <c r="A39" s="16" t="str">
        <f t="shared" si="0"/>
        <v/>
      </c>
      <c r="B39" s="17"/>
      <c r="C39" s="17"/>
      <c r="D39" s="41"/>
      <c r="E39" s="21"/>
      <c r="F39" s="21"/>
      <c r="G39" s="44"/>
      <c r="H39" s="41" t="str">
        <f t="shared" si="1"/>
        <v/>
      </c>
      <c r="I39" s="38"/>
      <c r="J39" s="38"/>
      <c r="K39" s="17"/>
    </row>
    <row r="40" spans="1:11" ht="25.15" customHeight="1" x14ac:dyDescent="0.2">
      <c r="A40" s="16" t="str">
        <f t="shared" si="0"/>
        <v/>
      </c>
      <c r="B40" s="17"/>
      <c r="C40" s="17"/>
      <c r="D40" s="41"/>
      <c r="E40" s="21"/>
      <c r="F40" s="21"/>
      <c r="G40" s="44"/>
      <c r="H40" s="41" t="str">
        <f t="shared" si="1"/>
        <v/>
      </c>
      <c r="I40" s="38"/>
      <c r="J40" s="38"/>
      <c r="K40" s="17"/>
    </row>
    <row r="41" spans="1:11" ht="25.15" customHeight="1" x14ac:dyDescent="0.2">
      <c r="A41" s="16" t="str">
        <f t="shared" si="0"/>
        <v/>
      </c>
      <c r="B41" s="17"/>
      <c r="C41" s="17"/>
      <c r="D41" s="41"/>
      <c r="E41" s="21"/>
      <c r="F41" s="21"/>
      <c r="G41" s="44"/>
      <c r="H41" s="41" t="str">
        <f t="shared" si="1"/>
        <v/>
      </c>
      <c r="I41" s="38"/>
      <c r="J41" s="38"/>
      <c r="K41" s="17"/>
    </row>
    <row r="42" spans="1:11" ht="25.15" customHeight="1" x14ac:dyDescent="0.2">
      <c r="A42" s="16" t="str">
        <f t="shared" si="0"/>
        <v/>
      </c>
      <c r="B42" s="17"/>
      <c r="C42" s="17"/>
      <c r="D42" s="41"/>
      <c r="E42" s="21"/>
      <c r="F42" s="21"/>
      <c r="G42" s="44"/>
      <c r="H42" s="41" t="str">
        <f t="shared" si="1"/>
        <v/>
      </c>
      <c r="I42" s="38"/>
      <c r="J42" s="38"/>
      <c r="K42" s="17"/>
    </row>
    <row r="43" spans="1:11" ht="25.15" customHeight="1" x14ac:dyDescent="0.2">
      <c r="A43" s="16" t="str">
        <f t="shared" si="0"/>
        <v/>
      </c>
      <c r="B43" s="17"/>
      <c r="C43" s="17"/>
      <c r="D43" s="41"/>
      <c r="E43" s="21"/>
      <c r="F43" s="21"/>
      <c r="G43" s="44"/>
      <c r="H43" s="41" t="str">
        <f t="shared" si="1"/>
        <v/>
      </c>
      <c r="I43" s="38"/>
      <c r="J43" s="38"/>
      <c r="K43" s="17"/>
    </row>
    <row r="44" spans="1:11" ht="25.15" customHeight="1" x14ac:dyDescent="0.2">
      <c r="A44" s="16" t="str">
        <f t="shared" si="0"/>
        <v/>
      </c>
      <c r="B44" s="17"/>
      <c r="C44" s="17"/>
      <c r="D44" s="41"/>
      <c r="E44" s="21"/>
      <c r="F44" s="21"/>
      <c r="G44" s="44"/>
      <c r="H44" s="41" t="str">
        <f t="shared" si="1"/>
        <v/>
      </c>
      <c r="I44" s="38"/>
      <c r="J44" s="38"/>
      <c r="K44" s="17"/>
    </row>
    <row r="45" spans="1:11" ht="25.15" customHeight="1" x14ac:dyDescent="0.2">
      <c r="A45" s="16" t="str">
        <f t="shared" si="0"/>
        <v/>
      </c>
      <c r="B45" s="17"/>
      <c r="C45" s="17"/>
      <c r="D45" s="41"/>
      <c r="E45" s="21"/>
      <c r="F45" s="21"/>
      <c r="G45" s="44"/>
      <c r="H45" s="41" t="str">
        <f t="shared" si="1"/>
        <v/>
      </c>
      <c r="I45" s="38"/>
      <c r="J45" s="38"/>
      <c r="K45" s="17"/>
    </row>
    <row r="46" spans="1:11" ht="25.15" customHeight="1" x14ac:dyDescent="0.2">
      <c r="A46" s="16" t="str">
        <f t="shared" si="0"/>
        <v/>
      </c>
      <c r="B46" s="17"/>
      <c r="C46" s="17"/>
      <c r="D46" s="41"/>
      <c r="E46" s="21"/>
      <c r="F46" s="21"/>
      <c r="G46" s="44"/>
      <c r="H46" s="41" t="str">
        <f t="shared" si="1"/>
        <v/>
      </c>
      <c r="I46" s="38"/>
      <c r="J46" s="38"/>
      <c r="K46" s="17"/>
    </row>
    <row r="47" spans="1:11" ht="25.15" customHeight="1" x14ac:dyDescent="0.2">
      <c r="A47" s="16" t="str">
        <f t="shared" si="0"/>
        <v/>
      </c>
      <c r="B47" s="17"/>
      <c r="C47" s="17"/>
      <c r="D47" s="41"/>
      <c r="E47" s="21"/>
      <c r="F47" s="21"/>
      <c r="G47" s="44"/>
      <c r="H47" s="41" t="str">
        <f t="shared" si="1"/>
        <v/>
      </c>
      <c r="I47" s="38"/>
      <c r="J47" s="38"/>
      <c r="K47" s="17"/>
    </row>
    <row r="48" spans="1:11" ht="25.15" customHeight="1" x14ac:dyDescent="0.2">
      <c r="A48" s="16" t="str">
        <f t="shared" si="0"/>
        <v/>
      </c>
      <c r="B48" s="17"/>
      <c r="C48" s="17"/>
      <c r="D48" s="41"/>
      <c r="E48" s="21"/>
      <c r="F48" s="21"/>
      <c r="G48" s="44"/>
      <c r="H48" s="41" t="str">
        <f t="shared" si="1"/>
        <v/>
      </c>
      <c r="I48" s="38"/>
      <c r="J48" s="38"/>
      <c r="K48" s="17"/>
    </row>
    <row r="49" spans="1:11" ht="25.15" customHeight="1" x14ac:dyDescent="0.2">
      <c r="A49" s="16" t="str">
        <f t="shared" si="0"/>
        <v/>
      </c>
      <c r="B49" s="17"/>
      <c r="C49" s="17"/>
      <c r="D49" s="41"/>
      <c r="E49" s="21"/>
      <c r="F49" s="21"/>
      <c r="G49" s="44"/>
      <c r="H49" s="41" t="str">
        <f t="shared" si="1"/>
        <v/>
      </c>
      <c r="I49" s="38"/>
      <c r="J49" s="38"/>
      <c r="K49" s="17"/>
    </row>
    <row r="50" spans="1:11" ht="25.15" customHeight="1" x14ac:dyDescent="0.2">
      <c r="A50" s="16" t="str">
        <f t="shared" si="0"/>
        <v/>
      </c>
      <c r="B50" s="17"/>
      <c r="C50" s="17"/>
      <c r="D50" s="41"/>
      <c r="E50" s="21"/>
      <c r="F50" s="21"/>
      <c r="G50" s="44"/>
      <c r="H50" s="41" t="str">
        <f t="shared" si="1"/>
        <v/>
      </c>
      <c r="I50" s="38"/>
      <c r="J50" s="38"/>
      <c r="K50" s="17"/>
    </row>
    <row r="51" spans="1:11" ht="25.15" customHeight="1" x14ac:dyDescent="0.2">
      <c r="A51" s="16" t="str">
        <f t="shared" si="0"/>
        <v/>
      </c>
      <c r="B51" s="17"/>
      <c r="C51" s="17"/>
      <c r="D51" s="41"/>
      <c r="E51" s="21"/>
      <c r="F51" s="21"/>
      <c r="G51" s="44"/>
      <c r="H51" s="41" t="str">
        <f t="shared" si="1"/>
        <v/>
      </c>
      <c r="I51" s="38"/>
      <c r="J51" s="38"/>
      <c r="K51" s="17"/>
    </row>
    <row r="52" spans="1:11" ht="25.15" customHeight="1" x14ac:dyDescent="0.2">
      <c r="A52" s="16" t="str">
        <f t="shared" si="0"/>
        <v/>
      </c>
      <c r="B52" s="17"/>
      <c r="C52" s="17"/>
      <c r="D52" s="41"/>
      <c r="E52" s="21"/>
      <c r="F52" s="21"/>
      <c r="G52" s="44"/>
      <c r="H52" s="41" t="str">
        <f t="shared" si="1"/>
        <v/>
      </c>
      <c r="I52" s="38"/>
      <c r="J52" s="38"/>
      <c r="K52" s="17"/>
    </row>
    <row r="53" spans="1:11" ht="25.15" customHeight="1" x14ac:dyDescent="0.2">
      <c r="A53" s="18" t="str">
        <f t="shared" si="0"/>
        <v/>
      </c>
      <c r="B53" s="19"/>
      <c r="C53" s="19"/>
      <c r="D53" s="42"/>
      <c r="E53" s="22"/>
      <c r="F53" s="22"/>
      <c r="G53" s="45"/>
      <c r="H53" s="42" t="str">
        <f t="shared" si="1"/>
        <v/>
      </c>
      <c r="I53" s="39"/>
      <c r="J53" s="39"/>
      <c r="K53" s="19"/>
    </row>
  </sheetData>
  <autoFilter ref="A3:K53" xr:uid="{06F933AB-DAA9-436E-BE5B-643DA92183DF}"/>
  <mergeCells count="1">
    <mergeCell ref="A1:K1"/>
  </mergeCells>
  <conditionalFormatting sqref="E4:E53">
    <cfRule type="containsText" dxfId="14" priority="1" operator="containsText" text="ליד">
      <formula>NOT(ISERROR(SEARCH("ליד",E4)))</formula>
    </cfRule>
    <cfRule type="containsText" dxfId="13" priority="2" operator="containsText" text="הצעת מחיר">
      <formula>NOT(ISERROR(SEARCH("הצעת מחיר",E4)))</formula>
    </cfRule>
    <cfRule type="containsText" dxfId="12" priority="3" operator="containsText" text="משא ומתן">
      <formula>NOT(ISERROR(SEARCH("משא ומתן",E4)))</formula>
    </cfRule>
    <cfRule type="containsText" dxfId="11" priority="4" operator="containsText" text="סגירה">
      <formula>NOT(ISERROR(SEARCH("סגירה",E4)))</formula>
    </cfRule>
    <cfRule type="containsText" dxfId="10" priority="5" operator="containsText" text="אבוד">
      <formula>NOT(ISERROR(SEARCH("אבוד",E4)))</formula>
    </cfRule>
  </conditionalFormatting>
  <conditionalFormatting sqref="F4:F53">
    <cfRule type="expression" dxfId="1" priority="6">
      <formula>F4="פתוחה"</formula>
    </cfRule>
  </conditionalFormatting>
  <conditionalFormatting sqref="F4:F53">
    <cfRule type="expression" dxfId="0" priority="7">
      <formula>F4="סגורה"</formula>
    </cfRule>
  </conditionalFormatting>
  <dataValidations count="4">
    <dataValidation type="decimal" allowBlank="1" showInputMessage="1" showErrorMessage="1" sqref="G4:G53" xr:uid="{D8732CA2-B610-4C90-985B-EB7A24ACAB5D}">
      <formula1>0</formula1>
      <formula2>1</formula2>
    </dataValidation>
    <dataValidation type="list" allowBlank="1" showInputMessage="1" showErrorMessage="1" sqref="B4:B53" xr:uid="{F4736DA0-80AE-45E9-9B8E-4EB5AD69FC2E}">
      <formula1>שמות_לקוחות</formula1>
    </dataValidation>
    <dataValidation type="list" allowBlank="1" showInputMessage="1" showErrorMessage="1" sqref="E4:E53" xr:uid="{04CF9C16-08F4-45E3-9EF3-AFAA00431144}">
      <formula1>שלב_עסקה</formula1>
    </dataValidation>
    <dataValidation type="list" allowBlank="1" showInputMessage="1" showErrorMessage="1" sqref="F4:F53" xr:uid="{E9F19CF5-106B-41A1-B7EE-351C1CCCD094}">
      <formula1>סטטוס_עסקה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8B6D49-8D91-4E9F-BF65-78A42CE596F6}">
  <dimension ref="A1:I53"/>
  <sheetViews>
    <sheetView rightToLeft="1" workbookViewId="0">
      <pane ySplit="3" topLeftCell="A4" activePane="bottomLeft" state="frozen"/>
      <selection pane="bottomLeft" activeCell="C12" sqref="C12"/>
    </sheetView>
  </sheetViews>
  <sheetFormatPr defaultRowHeight="14.25" x14ac:dyDescent="0.2"/>
  <cols>
    <col min="1" max="1" width="9.25" customWidth="1"/>
    <col min="2" max="2" width="21.75" customWidth="1"/>
    <col min="3" max="3" width="23.25" customWidth="1"/>
    <col min="4" max="4" width="33.25" customWidth="1"/>
    <col min="5" max="6" width="14.25" customWidth="1"/>
    <col min="7" max="7" width="16.75" customWidth="1"/>
    <col min="8" max="8" width="15.75" customWidth="1"/>
    <col min="9" max="9" width="30" customWidth="1"/>
  </cols>
  <sheetData>
    <row r="1" spans="1:9" ht="40.15" customHeight="1" x14ac:dyDescent="0.35">
      <c r="A1" s="115" t="s">
        <v>45</v>
      </c>
      <c r="B1" s="115"/>
      <c r="C1" s="115"/>
      <c r="D1" s="115"/>
      <c r="E1" s="115"/>
      <c r="F1" s="115"/>
      <c r="G1" s="115"/>
      <c r="H1" s="115"/>
      <c r="I1" s="115"/>
    </row>
    <row r="2" spans="1:9" ht="30" customHeight="1" x14ac:dyDescent="0.25">
      <c r="A2" s="104" t="str">
        <f>HYPERLINK("#'דשבורד'!A1","🏠 דשבורד")</f>
        <v>🏠 דשבורד</v>
      </c>
      <c r="B2" s="105"/>
      <c r="C2" s="104" t="str">
        <f>HYPERLINK("#'לקוחות'!A1","👥 לקוחות")</f>
        <v>👥 לקוחות</v>
      </c>
      <c r="D2" s="105"/>
      <c r="E2" s="104" t="str">
        <f>HYPERLINK("#'עסקאות'!A1","💰 עסקאות")</f>
        <v>💰 עסקאות</v>
      </c>
      <c r="F2" s="105"/>
      <c r="G2" s="104" t="str">
        <f>HYPERLINK("#'הגדרות'!A1","⚙️ הגדרות")</f>
        <v>⚙️ הגדרות</v>
      </c>
      <c r="H2" s="105"/>
      <c r="I2" s="105"/>
    </row>
    <row r="3" spans="1:9" ht="30" customHeight="1" thickBot="1" x14ac:dyDescent="0.3">
      <c r="A3" s="13" t="s">
        <v>29</v>
      </c>
      <c r="B3" s="13" t="s">
        <v>38</v>
      </c>
      <c r="C3" s="13" t="s">
        <v>46</v>
      </c>
      <c r="D3" s="13" t="s">
        <v>47</v>
      </c>
      <c r="E3" s="13" t="s">
        <v>48</v>
      </c>
      <c r="F3" s="13" t="s">
        <v>34</v>
      </c>
      <c r="G3" s="13" t="s">
        <v>49</v>
      </c>
      <c r="H3" s="13" t="s">
        <v>50</v>
      </c>
      <c r="I3" s="13" t="s">
        <v>36</v>
      </c>
    </row>
    <row r="4" spans="1:9" ht="25.15" customHeight="1" x14ac:dyDescent="0.2">
      <c r="A4" s="14" t="str">
        <f>IF(D4="","",TEXT(ROW()-3,"000"))</f>
        <v>001</v>
      </c>
      <c r="B4" s="15" t="s">
        <v>61</v>
      </c>
      <c r="C4" s="15" t="s">
        <v>90</v>
      </c>
      <c r="D4" s="15" t="s">
        <v>98</v>
      </c>
      <c r="E4" s="20" t="s">
        <v>20</v>
      </c>
      <c r="F4" s="20" t="s">
        <v>24</v>
      </c>
      <c r="G4" s="37">
        <v>46107</v>
      </c>
      <c r="H4" s="20">
        <f ca="1">IF(OR(G4="",F4="הושלם"),"",G4-TODAY())</f>
        <v>-6</v>
      </c>
      <c r="I4" s="15"/>
    </row>
    <row r="5" spans="1:9" ht="25.15" customHeight="1" x14ac:dyDescent="0.2">
      <c r="A5" s="16" t="str">
        <f t="shared" ref="A5:A53" si="0">IF(D5="","",TEXT(ROW()-3,"000"))</f>
        <v>002</v>
      </c>
      <c r="B5" s="17" t="s">
        <v>65</v>
      </c>
      <c r="C5" s="17" t="s">
        <v>91</v>
      </c>
      <c r="D5" s="17" t="s">
        <v>99</v>
      </c>
      <c r="E5" s="21" t="s">
        <v>20</v>
      </c>
      <c r="F5" s="21" t="s">
        <v>23</v>
      </c>
      <c r="G5" s="38">
        <v>46109</v>
      </c>
      <c r="H5" s="21">
        <f t="shared" ref="H5:H53" ca="1" si="1">IF(OR(G5="",F5="הושלם"),"",G5-TODAY())</f>
        <v>-4</v>
      </c>
      <c r="I5" s="17"/>
    </row>
    <row r="6" spans="1:9" ht="25.15" customHeight="1" x14ac:dyDescent="0.2">
      <c r="A6" s="16" t="str">
        <f t="shared" si="0"/>
        <v>003</v>
      </c>
      <c r="B6" s="17" t="s">
        <v>69</v>
      </c>
      <c r="C6" s="17"/>
      <c r="D6" s="17" t="s">
        <v>100</v>
      </c>
      <c r="E6" s="21" t="s">
        <v>21</v>
      </c>
      <c r="F6" s="21" t="s">
        <v>23</v>
      </c>
      <c r="G6" s="38">
        <v>46111</v>
      </c>
      <c r="H6" s="21">
        <f t="shared" ca="1" si="1"/>
        <v>-2</v>
      </c>
      <c r="I6" s="17"/>
    </row>
    <row r="7" spans="1:9" ht="25.15" customHeight="1" x14ac:dyDescent="0.2">
      <c r="A7" s="16" t="str">
        <f t="shared" si="0"/>
        <v>004</v>
      </c>
      <c r="B7" s="17" t="s">
        <v>72</v>
      </c>
      <c r="C7" s="17" t="s">
        <v>93</v>
      </c>
      <c r="D7" s="17" t="s">
        <v>101</v>
      </c>
      <c r="E7" s="21" t="s">
        <v>20</v>
      </c>
      <c r="F7" s="21" t="s">
        <v>23</v>
      </c>
      <c r="G7" s="38">
        <v>46108</v>
      </c>
      <c r="H7" s="21">
        <f t="shared" ca="1" si="1"/>
        <v>-5</v>
      </c>
      <c r="I7" s="17"/>
    </row>
    <row r="8" spans="1:9" ht="25.15" customHeight="1" x14ac:dyDescent="0.2">
      <c r="A8" s="16" t="str">
        <f t="shared" si="0"/>
        <v>005</v>
      </c>
      <c r="B8" s="17" t="s">
        <v>76</v>
      </c>
      <c r="C8" s="17"/>
      <c r="D8" s="17" t="s">
        <v>102</v>
      </c>
      <c r="E8" s="21" t="s">
        <v>22</v>
      </c>
      <c r="F8" s="21" t="s">
        <v>23</v>
      </c>
      <c r="G8" s="38">
        <v>46113</v>
      </c>
      <c r="H8" s="21">
        <f t="shared" ca="1" si="1"/>
        <v>0</v>
      </c>
      <c r="I8" s="17"/>
    </row>
    <row r="9" spans="1:9" ht="25.15" customHeight="1" x14ac:dyDescent="0.2">
      <c r="A9" s="16" t="str">
        <f t="shared" si="0"/>
        <v>006</v>
      </c>
      <c r="B9" s="17" t="s">
        <v>83</v>
      </c>
      <c r="C9" s="17" t="s">
        <v>95</v>
      </c>
      <c r="D9" s="17" t="s">
        <v>103</v>
      </c>
      <c r="E9" s="21" t="s">
        <v>21</v>
      </c>
      <c r="F9" s="21" t="s">
        <v>24</v>
      </c>
      <c r="G9" s="38">
        <v>46110</v>
      </c>
      <c r="H9" s="21">
        <f t="shared" ca="1" si="1"/>
        <v>-3</v>
      </c>
      <c r="I9" s="17"/>
    </row>
    <row r="10" spans="1:9" ht="25.15" customHeight="1" x14ac:dyDescent="0.2">
      <c r="A10" s="16" t="str">
        <f t="shared" si="0"/>
        <v>007</v>
      </c>
      <c r="B10" s="17" t="s">
        <v>61</v>
      </c>
      <c r="C10" s="17" t="s">
        <v>90</v>
      </c>
      <c r="D10" s="17" t="s">
        <v>104</v>
      </c>
      <c r="E10" s="21" t="s">
        <v>21</v>
      </c>
      <c r="F10" s="21" t="s">
        <v>25</v>
      </c>
      <c r="G10" s="38">
        <v>46104</v>
      </c>
      <c r="H10" s="21" t="str">
        <f t="shared" ca="1" si="1"/>
        <v/>
      </c>
      <c r="I10" s="17"/>
    </row>
    <row r="11" spans="1:9" ht="25.15" customHeight="1" x14ac:dyDescent="0.2">
      <c r="A11" s="16" t="str">
        <f t="shared" si="0"/>
        <v/>
      </c>
      <c r="B11" s="17"/>
      <c r="C11" s="17"/>
      <c r="D11" s="17"/>
      <c r="E11" s="21"/>
      <c r="F11" s="21"/>
      <c r="G11" s="38"/>
      <c r="H11" s="21" t="str">
        <f t="shared" ca="1" si="1"/>
        <v/>
      </c>
      <c r="I11" s="17"/>
    </row>
    <row r="12" spans="1:9" ht="25.15" customHeight="1" x14ac:dyDescent="0.2">
      <c r="A12" s="16" t="str">
        <f t="shared" si="0"/>
        <v/>
      </c>
      <c r="B12" s="17"/>
      <c r="C12" s="17"/>
      <c r="D12" s="17"/>
      <c r="E12" s="21"/>
      <c r="F12" s="21"/>
      <c r="G12" s="38"/>
      <c r="H12" s="21" t="str">
        <f t="shared" ca="1" si="1"/>
        <v/>
      </c>
      <c r="I12" s="17"/>
    </row>
    <row r="13" spans="1:9" ht="25.15" customHeight="1" x14ac:dyDescent="0.2">
      <c r="A13" s="16" t="str">
        <f t="shared" si="0"/>
        <v/>
      </c>
      <c r="B13" s="17"/>
      <c r="C13" s="17"/>
      <c r="D13" s="17"/>
      <c r="E13" s="21"/>
      <c r="F13" s="21"/>
      <c r="G13" s="38"/>
      <c r="H13" s="21" t="str">
        <f t="shared" ca="1" si="1"/>
        <v/>
      </c>
      <c r="I13" s="17"/>
    </row>
    <row r="14" spans="1:9" ht="25.15" customHeight="1" x14ac:dyDescent="0.2">
      <c r="A14" s="16" t="str">
        <f t="shared" si="0"/>
        <v/>
      </c>
      <c r="B14" s="17"/>
      <c r="C14" s="17"/>
      <c r="D14" s="17"/>
      <c r="E14" s="21"/>
      <c r="F14" s="21"/>
      <c r="G14" s="38"/>
      <c r="H14" s="21" t="str">
        <f t="shared" ca="1" si="1"/>
        <v/>
      </c>
      <c r="I14" s="17"/>
    </row>
    <row r="15" spans="1:9" ht="25.15" customHeight="1" x14ac:dyDescent="0.2">
      <c r="A15" s="16" t="str">
        <f t="shared" si="0"/>
        <v/>
      </c>
      <c r="B15" s="17"/>
      <c r="C15" s="17"/>
      <c r="D15" s="17"/>
      <c r="E15" s="21"/>
      <c r="F15" s="21"/>
      <c r="G15" s="38"/>
      <c r="H15" s="21" t="str">
        <f t="shared" ca="1" si="1"/>
        <v/>
      </c>
      <c r="I15" s="17"/>
    </row>
    <row r="16" spans="1:9" ht="25.15" customHeight="1" x14ac:dyDescent="0.2">
      <c r="A16" s="16" t="str">
        <f t="shared" si="0"/>
        <v/>
      </c>
      <c r="B16" s="17"/>
      <c r="C16" s="17"/>
      <c r="D16" s="17"/>
      <c r="E16" s="21"/>
      <c r="F16" s="21"/>
      <c r="G16" s="38"/>
      <c r="H16" s="21" t="str">
        <f t="shared" ca="1" si="1"/>
        <v/>
      </c>
      <c r="I16" s="17"/>
    </row>
    <row r="17" spans="1:9" ht="25.15" customHeight="1" x14ac:dyDescent="0.2">
      <c r="A17" s="16" t="str">
        <f t="shared" si="0"/>
        <v/>
      </c>
      <c r="B17" s="17"/>
      <c r="C17" s="17"/>
      <c r="D17" s="17"/>
      <c r="E17" s="21"/>
      <c r="F17" s="21"/>
      <c r="G17" s="38"/>
      <c r="H17" s="21" t="str">
        <f t="shared" ca="1" si="1"/>
        <v/>
      </c>
      <c r="I17" s="17"/>
    </row>
    <row r="18" spans="1:9" ht="25.15" customHeight="1" x14ac:dyDescent="0.2">
      <c r="A18" s="16" t="str">
        <f t="shared" si="0"/>
        <v/>
      </c>
      <c r="B18" s="17"/>
      <c r="C18" s="17"/>
      <c r="D18" s="17"/>
      <c r="E18" s="21"/>
      <c r="F18" s="21"/>
      <c r="G18" s="38"/>
      <c r="H18" s="21" t="str">
        <f t="shared" ca="1" si="1"/>
        <v/>
      </c>
      <c r="I18" s="17"/>
    </row>
    <row r="19" spans="1:9" ht="25.15" customHeight="1" x14ac:dyDescent="0.2">
      <c r="A19" s="16" t="str">
        <f t="shared" si="0"/>
        <v/>
      </c>
      <c r="B19" s="17"/>
      <c r="C19" s="17"/>
      <c r="D19" s="17"/>
      <c r="E19" s="21"/>
      <c r="F19" s="21"/>
      <c r="G19" s="38"/>
      <c r="H19" s="21" t="str">
        <f t="shared" ca="1" si="1"/>
        <v/>
      </c>
      <c r="I19" s="17"/>
    </row>
    <row r="20" spans="1:9" ht="25.15" customHeight="1" x14ac:dyDescent="0.2">
      <c r="A20" s="16" t="str">
        <f t="shared" si="0"/>
        <v/>
      </c>
      <c r="B20" s="17"/>
      <c r="C20" s="17"/>
      <c r="D20" s="17"/>
      <c r="E20" s="21"/>
      <c r="F20" s="21"/>
      <c r="G20" s="38"/>
      <c r="H20" s="21" t="str">
        <f t="shared" ca="1" si="1"/>
        <v/>
      </c>
      <c r="I20" s="17"/>
    </row>
    <row r="21" spans="1:9" ht="25.15" customHeight="1" x14ac:dyDescent="0.2">
      <c r="A21" s="16" t="str">
        <f t="shared" si="0"/>
        <v/>
      </c>
      <c r="B21" s="17"/>
      <c r="C21" s="17"/>
      <c r="D21" s="17"/>
      <c r="E21" s="21"/>
      <c r="F21" s="21"/>
      <c r="G21" s="38"/>
      <c r="H21" s="21" t="str">
        <f t="shared" ca="1" si="1"/>
        <v/>
      </c>
      <c r="I21" s="17"/>
    </row>
    <row r="22" spans="1:9" ht="25.15" customHeight="1" x14ac:dyDescent="0.2">
      <c r="A22" s="16" t="str">
        <f t="shared" si="0"/>
        <v/>
      </c>
      <c r="B22" s="17"/>
      <c r="C22" s="17"/>
      <c r="D22" s="17"/>
      <c r="E22" s="21"/>
      <c r="F22" s="21"/>
      <c r="G22" s="38"/>
      <c r="H22" s="21" t="str">
        <f t="shared" ca="1" si="1"/>
        <v/>
      </c>
      <c r="I22" s="17"/>
    </row>
    <row r="23" spans="1:9" ht="25.15" customHeight="1" x14ac:dyDescent="0.2">
      <c r="A23" s="16" t="str">
        <f t="shared" si="0"/>
        <v/>
      </c>
      <c r="B23" s="17"/>
      <c r="C23" s="17"/>
      <c r="D23" s="17"/>
      <c r="E23" s="21"/>
      <c r="F23" s="21"/>
      <c r="G23" s="38"/>
      <c r="H23" s="21" t="str">
        <f t="shared" ca="1" si="1"/>
        <v/>
      </c>
      <c r="I23" s="17"/>
    </row>
    <row r="24" spans="1:9" ht="25.15" customHeight="1" x14ac:dyDescent="0.2">
      <c r="A24" s="16" t="str">
        <f t="shared" si="0"/>
        <v/>
      </c>
      <c r="B24" s="17"/>
      <c r="C24" s="17"/>
      <c r="D24" s="17"/>
      <c r="E24" s="21"/>
      <c r="F24" s="21"/>
      <c r="G24" s="38"/>
      <c r="H24" s="21" t="str">
        <f t="shared" ca="1" si="1"/>
        <v/>
      </c>
      <c r="I24" s="17"/>
    </row>
    <row r="25" spans="1:9" ht="25.15" customHeight="1" x14ac:dyDescent="0.2">
      <c r="A25" s="16" t="str">
        <f t="shared" si="0"/>
        <v/>
      </c>
      <c r="B25" s="17"/>
      <c r="C25" s="17"/>
      <c r="D25" s="17"/>
      <c r="E25" s="21"/>
      <c r="F25" s="21"/>
      <c r="G25" s="38"/>
      <c r="H25" s="21" t="str">
        <f t="shared" ca="1" si="1"/>
        <v/>
      </c>
      <c r="I25" s="17"/>
    </row>
    <row r="26" spans="1:9" ht="25.15" customHeight="1" x14ac:dyDescent="0.2">
      <c r="A26" s="16" t="str">
        <f t="shared" si="0"/>
        <v/>
      </c>
      <c r="B26" s="17"/>
      <c r="C26" s="17"/>
      <c r="D26" s="17"/>
      <c r="E26" s="21"/>
      <c r="F26" s="21"/>
      <c r="G26" s="38"/>
      <c r="H26" s="21" t="str">
        <f t="shared" ca="1" si="1"/>
        <v/>
      </c>
      <c r="I26" s="17"/>
    </row>
    <row r="27" spans="1:9" ht="25.15" customHeight="1" x14ac:dyDescent="0.2">
      <c r="A27" s="16" t="str">
        <f t="shared" si="0"/>
        <v/>
      </c>
      <c r="B27" s="17"/>
      <c r="C27" s="17"/>
      <c r="D27" s="17"/>
      <c r="E27" s="21"/>
      <c r="F27" s="21"/>
      <c r="G27" s="38"/>
      <c r="H27" s="21" t="str">
        <f t="shared" ca="1" si="1"/>
        <v/>
      </c>
      <c r="I27" s="17"/>
    </row>
    <row r="28" spans="1:9" ht="25.15" customHeight="1" x14ac:dyDescent="0.2">
      <c r="A28" s="16" t="str">
        <f t="shared" si="0"/>
        <v/>
      </c>
      <c r="B28" s="17"/>
      <c r="C28" s="17"/>
      <c r="D28" s="17"/>
      <c r="E28" s="21"/>
      <c r="F28" s="21"/>
      <c r="G28" s="38"/>
      <c r="H28" s="21" t="str">
        <f t="shared" ca="1" si="1"/>
        <v/>
      </c>
      <c r="I28" s="17"/>
    </row>
    <row r="29" spans="1:9" ht="25.15" customHeight="1" x14ac:dyDescent="0.2">
      <c r="A29" s="16" t="str">
        <f t="shared" si="0"/>
        <v/>
      </c>
      <c r="B29" s="17"/>
      <c r="C29" s="17"/>
      <c r="D29" s="17"/>
      <c r="E29" s="21"/>
      <c r="F29" s="21"/>
      <c r="G29" s="38"/>
      <c r="H29" s="21" t="str">
        <f t="shared" ca="1" si="1"/>
        <v/>
      </c>
      <c r="I29" s="17"/>
    </row>
    <row r="30" spans="1:9" ht="25.15" customHeight="1" x14ac:dyDescent="0.2">
      <c r="A30" s="16" t="str">
        <f t="shared" si="0"/>
        <v/>
      </c>
      <c r="B30" s="17"/>
      <c r="C30" s="17"/>
      <c r="D30" s="17"/>
      <c r="E30" s="21"/>
      <c r="F30" s="21"/>
      <c r="G30" s="38"/>
      <c r="H30" s="21" t="str">
        <f t="shared" ca="1" si="1"/>
        <v/>
      </c>
      <c r="I30" s="17"/>
    </row>
    <row r="31" spans="1:9" ht="25.15" customHeight="1" x14ac:dyDescent="0.2">
      <c r="A31" s="16" t="str">
        <f t="shared" si="0"/>
        <v/>
      </c>
      <c r="B31" s="17"/>
      <c r="C31" s="17"/>
      <c r="D31" s="17"/>
      <c r="E31" s="21"/>
      <c r="F31" s="21"/>
      <c r="G31" s="38"/>
      <c r="H31" s="21" t="str">
        <f t="shared" ca="1" si="1"/>
        <v/>
      </c>
      <c r="I31" s="17"/>
    </row>
    <row r="32" spans="1:9" ht="25.15" customHeight="1" x14ac:dyDescent="0.2">
      <c r="A32" s="16" t="str">
        <f t="shared" si="0"/>
        <v/>
      </c>
      <c r="B32" s="17"/>
      <c r="C32" s="17"/>
      <c r="D32" s="17"/>
      <c r="E32" s="21"/>
      <c r="F32" s="21"/>
      <c r="G32" s="38"/>
      <c r="H32" s="21" t="str">
        <f t="shared" ca="1" si="1"/>
        <v/>
      </c>
      <c r="I32" s="17"/>
    </row>
    <row r="33" spans="1:9" ht="25.15" customHeight="1" x14ac:dyDescent="0.2">
      <c r="A33" s="16" t="str">
        <f t="shared" si="0"/>
        <v/>
      </c>
      <c r="B33" s="17"/>
      <c r="C33" s="17"/>
      <c r="D33" s="17"/>
      <c r="E33" s="21"/>
      <c r="F33" s="21"/>
      <c r="G33" s="38"/>
      <c r="H33" s="21" t="str">
        <f t="shared" ca="1" si="1"/>
        <v/>
      </c>
      <c r="I33" s="17"/>
    </row>
    <row r="34" spans="1:9" ht="25.15" customHeight="1" x14ac:dyDescent="0.2">
      <c r="A34" s="16" t="str">
        <f t="shared" si="0"/>
        <v/>
      </c>
      <c r="B34" s="17"/>
      <c r="C34" s="17"/>
      <c r="D34" s="17"/>
      <c r="E34" s="21"/>
      <c r="F34" s="21"/>
      <c r="G34" s="38"/>
      <c r="H34" s="21" t="str">
        <f t="shared" ca="1" si="1"/>
        <v/>
      </c>
      <c r="I34" s="17"/>
    </row>
    <row r="35" spans="1:9" ht="25.15" customHeight="1" x14ac:dyDescent="0.2">
      <c r="A35" s="16" t="str">
        <f t="shared" si="0"/>
        <v/>
      </c>
      <c r="B35" s="17"/>
      <c r="C35" s="17"/>
      <c r="D35" s="17"/>
      <c r="E35" s="21"/>
      <c r="F35" s="21"/>
      <c r="G35" s="38"/>
      <c r="H35" s="21" t="str">
        <f t="shared" ca="1" si="1"/>
        <v/>
      </c>
      <c r="I35" s="17"/>
    </row>
    <row r="36" spans="1:9" ht="25.15" customHeight="1" x14ac:dyDescent="0.2">
      <c r="A36" s="16" t="str">
        <f t="shared" si="0"/>
        <v/>
      </c>
      <c r="B36" s="17"/>
      <c r="C36" s="17"/>
      <c r="D36" s="17"/>
      <c r="E36" s="21"/>
      <c r="F36" s="21"/>
      <c r="G36" s="38"/>
      <c r="H36" s="21" t="str">
        <f t="shared" ca="1" si="1"/>
        <v/>
      </c>
      <c r="I36" s="17"/>
    </row>
    <row r="37" spans="1:9" ht="25.15" customHeight="1" x14ac:dyDescent="0.2">
      <c r="A37" s="16" t="str">
        <f t="shared" si="0"/>
        <v/>
      </c>
      <c r="B37" s="17"/>
      <c r="C37" s="17"/>
      <c r="D37" s="17"/>
      <c r="E37" s="21"/>
      <c r="F37" s="21"/>
      <c r="G37" s="38"/>
      <c r="H37" s="21" t="str">
        <f t="shared" ca="1" si="1"/>
        <v/>
      </c>
      <c r="I37" s="17"/>
    </row>
    <row r="38" spans="1:9" ht="25.15" customHeight="1" x14ac:dyDescent="0.2">
      <c r="A38" s="16" t="str">
        <f t="shared" si="0"/>
        <v/>
      </c>
      <c r="B38" s="17"/>
      <c r="C38" s="17"/>
      <c r="D38" s="17"/>
      <c r="E38" s="21"/>
      <c r="F38" s="21"/>
      <c r="G38" s="38"/>
      <c r="H38" s="21" t="str">
        <f t="shared" ca="1" si="1"/>
        <v/>
      </c>
      <c r="I38" s="17"/>
    </row>
    <row r="39" spans="1:9" ht="25.15" customHeight="1" x14ac:dyDescent="0.2">
      <c r="A39" s="16" t="str">
        <f t="shared" si="0"/>
        <v/>
      </c>
      <c r="B39" s="17"/>
      <c r="C39" s="17"/>
      <c r="D39" s="17"/>
      <c r="E39" s="21"/>
      <c r="F39" s="21"/>
      <c r="G39" s="38"/>
      <c r="H39" s="21" t="str">
        <f t="shared" ca="1" si="1"/>
        <v/>
      </c>
      <c r="I39" s="17"/>
    </row>
    <row r="40" spans="1:9" ht="25.15" customHeight="1" x14ac:dyDescent="0.2">
      <c r="A40" s="16" t="str">
        <f t="shared" si="0"/>
        <v/>
      </c>
      <c r="B40" s="17"/>
      <c r="C40" s="17"/>
      <c r="D40" s="17"/>
      <c r="E40" s="21"/>
      <c r="F40" s="21"/>
      <c r="G40" s="38"/>
      <c r="H40" s="21" t="str">
        <f t="shared" ca="1" si="1"/>
        <v/>
      </c>
      <c r="I40" s="17"/>
    </row>
    <row r="41" spans="1:9" ht="25.15" customHeight="1" x14ac:dyDescent="0.2">
      <c r="A41" s="16" t="str">
        <f t="shared" si="0"/>
        <v/>
      </c>
      <c r="B41" s="17"/>
      <c r="C41" s="17"/>
      <c r="D41" s="17"/>
      <c r="E41" s="21"/>
      <c r="F41" s="21"/>
      <c r="G41" s="38"/>
      <c r="H41" s="21" t="str">
        <f t="shared" ca="1" si="1"/>
        <v/>
      </c>
      <c r="I41" s="17"/>
    </row>
    <row r="42" spans="1:9" ht="25.15" customHeight="1" x14ac:dyDescent="0.2">
      <c r="A42" s="16" t="str">
        <f t="shared" si="0"/>
        <v/>
      </c>
      <c r="B42" s="17"/>
      <c r="C42" s="17"/>
      <c r="D42" s="17"/>
      <c r="E42" s="21"/>
      <c r="F42" s="21"/>
      <c r="G42" s="38"/>
      <c r="H42" s="21" t="str">
        <f t="shared" ca="1" si="1"/>
        <v/>
      </c>
      <c r="I42" s="17"/>
    </row>
    <row r="43" spans="1:9" ht="25.15" customHeight="1" x14ac:dyDescent="0.2">
      <c r="A43" s="16" t="str">
        <f t="shared" si="0"/>
        <v/>
      </c>
      <c r="B43" s="17"/>
      <c r="C43" s="17"/>
      <c r="D43" s="17"/>
      <c r="E43" s="21"/>
      <c r="F43" s="21"/>
      <c r="G43" s="38"/>
      <c r="H43" s="21" t="str">
        <f t="shared" ca="1" si="1"/>
        <v/>
      </c>
      <c r="I43" s="17"/>
    </row>
    <row r="44" spans="1:9" ht="25.15" customHeight="1" x14ac:dyDescent="0.2">
      <c r="A44" s="16" t="str">
        <f t="shared" si="0"/>
        <v/>
      </c>
      <c r="B44" s="17"/>
      <c r="C44" s="17"/>
      <c r="D44" s="17"/>
      <c r="E44" s="21"/>
      <c r="F44" s="21"/>
      <c r="G44" s="38"/>
      <c r="H44" s="21" t="str">
        <f t="shared" ca="1" si="1"/>
        <v/>
      </c>
      <c r="I44" s="17"/>
    </row>
    <row r="45" spans="1:9" ht="25.15" customHeight="1" x14ac:dyDescent="0.2">
      <c r="A45" s="16" t="str">
        <f t="shared" si="0"/>
        <v/>
      </c>
      <c r="B45" s="17"/>
      <c r="C45" s="17"/>
      <c r="D45" s="17"/>
      <c r="E45" s="21"/>
      <c r="F45" s="21"/>
      <c r="G45" s="38"/>
      <c r="H45" s="21" t="str">
        <f t="shared" ca="1" si="1"/>
        <v/>
      </c>
      <c r="I45" s="17"/>
    </row>
    <row r="46" spans="1:9" ht="25.15" customHeight="1" x14ac:dyDescent="0.2">
      <c r="A46" s="16" t="str">
        <f t="shared" si="0"/>
        <v/>
      </c>
      <c r="B46" s="17"/>
      <c r="C46" s="17"/>
      <c r="D46" s="17"/>
      <c r="E46" s="21"/>
      <c r="F46" s="21"/>
      <c r="G46" s="38"/>
      <c r="H46" s="21" t="str">
        <f t="shared" ca="1" si="1"/>
        <v/>
      </c>
      <c r="I46" s="17"/>
    </row>
    <row r="47" spans="1:9" ht="25.15" customHeight="1" x14ac:dyDescent="0.2">
      <c r="A47" s="16" t="str">
        <f t="shared" si="0"/>
        <v/>
      </c>
      <c r="B47" s="17"/>
      <c r="C47" s="17"/>
      <c r="D47" s="17"/>
      <c r="E47" s="21"/>
      <c r="F47" s="21"/>
      <c r="G47" s="38"/>
      <c r="H47" s="21" t="str">
        <f t="shared" ca="1" si="1"/>
        <v/>
      </c>
      <c r="I47" s="17"/>
    </row>
    <row r="48" spans="1:9" ht="25.15" customHeight="1" x14ac:dyDescent="0.2">
      <c r="A48" s="16" t="str">
        <f t="shared" si="0"/>
        <v/>
      </c>
      <c r="B48" s="17"/>
      <c r="C48" s="17"/>
      <c r="D48" s="17"/>
      <c r="E48" s="21"/>
      <c r="F48" s="21"/>
      <c r="G48" s="38"/>
      <c r="H48" s="21" t="str">
        <f t="shared" ca="1" si="1"/>
        <v/>
      </c>
      <c r="I48" s="17"/>
    </row>
    <row r="49" spans="1:9" ht="25.15" customHeight="1" x14ac:dyDescent="0.2">
      <c r="A49" s="16" t="str">
        <f t="shared" si="0"/>
        <v/>
      </c>
      <c r="B49" s="17"/>
      <c r="C49" s="17"/>
      <c r="D49" s="17"/>
      <c r="E49" s="21"/>
      <c r="F49" s="21"/>
      <c r="G49" s="38"/>
      <c r="H49" s="21" t="str">
        <f t="shared" ca="1" si="1"/>
        <v/>
      </c>
      <c r="I49" s="17"/>
    </row>
    <row r="50" spans="1:9" ht="25.15" customHeight="1" x14ac:dyDescent="0.2">
      <c r="A50" s="16" t="str">
        <f t="shared" si="0"/>
        <v/>
      </c>
      <c r="B50" s="17"/>
      <c r="C50" s="17"/>
      <c r="D50" s="17"/>
      <c r="E50" s="21"/>
      <c r="F50" s="21"/>
      <c r="G50" s="38"/>
      <c r="H50" s="21" t="str">
        <f t="shared" ca="1" si="1"/>
        <v/>
      </c>
      <c r="I50" s="17"/>
    </row>
    <row r="51" spans="1:9" ht="25.15" customHeight="1" x14ac:dyDescent="0.2">
      <c r="A51" s="16" t="str">
        <f t="shared" si="0"/>
        <v/>
      </c>
      <c r="B51" s="17"/>
      <c r="C51" s="17"/>
      <c r="D51" s="17"/>
      <c r="E51" s="21"/>
      <c r="F51" s="21"/>
      <c r="G51" s="38"/>
      <c r="H51" s="21" t="str">
        <f t="shared" ca="1" si="1"/>
        <v/>
      </c>
      <c r="I51" s="17"/>
    </row>
    <row r="52" spans="1:9" ht="25.15" customHeight="1" x14ac:dyDescent="0.2">
      <c r="A52" s="16" t="str">
        <f t="shared" si="0"/>
        <v/>
      </c>
      <c r="B52" s="17"/>
      <c r="C52" s="17"/>
      <c r="D52" s="17"/>
      <c r="E52" s="21"/>
      <c r="F52" s="21"/>
      <c r="G52" s="38"/>
      <c r="H52" s="21" t="str">
        <f t="shared" ca="1" si="1"/>
        <v/>
      </c>
      <c r="I52" s="17"/>
    </row>
    <row r="53" spans="1:9" ht="25.15" customHeight="1" x14ac:dyDescent="0.2">
      <c r="A53" s="18" t="str">
        <f t="shared" si="0"/>
        <v/>
      </c>
      <c r="B53" s="19"/>
      <c r="C53" s="19"/>
      <c r="D53" s="19"/>
      <c r="E53" s="22"/>
      <c r="F53" s="22"/>
      <c r="G53" s="39"/>
      <c r="H53" s="22" t="str">
        <f t="shared" ca="1" si="1"/>
        <v/>
      </c>
      <c r="I53" s="19"/>
    </row>
  </sheetData>
  <autoFilter ref="A3:I53" xr:uid="{A28B6D49-8D91-4E9F-BF65-78A42CE596F6}"/>
  <mergeCells count="1">
    <mergeCell ref="A1:I1"/>
  </mergeCells>
  <conditionalFormatting sqref="E4:E53">
    <cfRule type="containsText" dxfId="9" priority="1" operator="containsText" text="גבוהה">
      <formula>NOT(ISERROR(SEARCH("גבוהה",E4)))</formula>
    </cfRule>
    <cfRule type="containsText" dxfId="8" priority="2" operator="containsText" text="בינונית">
      <formula>NOT(ISERROR(SEARCH("בינונית",E4)))</formula>
    </cfRule>
    <cfRule type="containsText" dxfId="7" priority="3" operator="containsText" text="נמוכה">
      <formula>NOT(ISERROR(SEARCH("נמוכה",E4)))</formula>
    </cfRule>
  </conditionalFormatting>
  <conditionalFormatting sqref="F4:F53">
    <cfRule type="containsText" dxfId="6" priority="4" operator="containsText" text="הושלם">
      <formula>NOT(ISERROR(SEARCH("הושלם",F4)))</formula>
    </cfRule>
    <cfRule type="containsText" dxfId="5" priority="5" operator="containsText" text="בתהליך">
      <formula>NOT(ISERROR(SEARCH("בתהליך",F4)))</formula>
    </cfRule>
    <cfRule type="containsText" dxfId="4" priority="6" operator="containsText" text="לביצוע">
      <formula>NOT(ISERROR(SEARCH("לביצוע",F4)))</formula>
    </cfRule>
  </conditionalFormatting>
  <conditionalFormatting sqref="H4:H53">
    <cfRule type="cellIs" dxfId="3" priority="7" operator="lessThan">
      <formula>0</formula>
    </cfRule>
    <cfRule type="cellIs" dxfId="2" priority="8" operator="between">
      <formula>0</formula>
      <formula>3</formula>
    </cfRule>
  </conditionalFormatting>
  <dataValidations count="4">
    <dataValidation type="list" allowBlank="1" showInputMessage="1" showErrorMessage="1" sqref="B4:B53" xr:uid="{8136BEA3-8B09-4DB5-BEB3-52827357A73B}">
      <formula1>שמות_לקוחות</formula1>
    </dataValidation>
    <dataValidation type="list" allowBlank="1" showInputMessage="1" showErrorMessage="1" sqref="C4:C53" xr:uid="{C6044B6E-4108-462D-8ED1-764610601F19}">
      <formula1>שמות_עסקאות</formula1>
    </dataValidation>
    <dataValidation type="list" allowBlank="1" showInputMessage="1" showErrorMessage="1" sqref="E4:E53" xr:uid="{70F6282D-3EC4-43C0-810C-4DE6CB9B175E}">
      <formula1>עדיפות_משימה</formula1>
    </dataValidation>
    <dataValidation type="list" allowBlank="1" showInputMessage="1" showErrorMessage="1" sqref="F4:F53" xr:uid="{0079FD07-E452-43DD-A481-803E9A20688B}">
      <formula1>סטטוס_משימה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387A0C-451C-4A89-82D0-BC875FD79233}">
  <dimension ref="A1:F11"/>
  <sheetViews>
    <sheetView rightToLeft="1" workbookViewId="0">
      <selection activeCell="A11" sqref="A11:F11"/>
    </sheetView>
  </sheetViews>
  <sheetFormatPr defaultRowHeight="14.25" x14ac:dyDescent="0.2"/>
  <cols>
    <col min="1" max="6" width="20" customWidth="1"/>
  </cols>
  <sheetData>
    <row r="1" spans="1:6" ht="40.15" customHeight="1" x14ac:dyDescent="0.35">
      <c r="A1" s="115" t="s">
        <v>0</v>
      </c>
      <c r="B1" s="115"/>
      <c r="C1" s="115"/>
      <c r="D1" s="115"/>
      <c r="E1" s="115"/>
      <c r="F1" s="115"/>
    </row>
    <row r="3" spans="1:6" ht="15" x14ac:dyDescent="0.2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</row>
    <row r="4" spans="1:6" x14ac:dyDescent="0.2">
      <c r="A4" s="2" t="s">
        <v>7</v>
      </c>
      <c r="B4" s="3" t="s">
        <v>7</v>
      </c>
      <c r="C4" s="3" t="s">
        <v>14</v>
      </c>
      <c r="D4" s="3" t="s">
        <v>20</v>
      </c>
      <c r="E4" s="3" t="s">
        <v>23</v>
      </c>
      <c r="F4" s="4" t="s">
        <v>26</v>
      </c>
    </row>
    <row r="5" spans="1:6" x14ac:dyDescent="0.2">
      <c r="A5" s="5" t="s">
        <v>8</v>
      </c>
      <c r="B5" s="6" t="s">
        <v>10</v>
      </c>
      <c r="C5" s="6" t="s">
        <v>15</v>
      </c>
      <c r="D5" s="6" t="s">
        <v>21</v>
      </c>
      <c r="E5" s="6" t="s">
        <v>24</v>
      </c>
      <c r="F5" s="7" t="s">
        <v>27</v>
      </c>
    </row>
    <row r="6" spans="1:6" x14ac:dyDescent="0.2">
      <c r="A6" s="5" t="s">
        <v>9</v>
      </c>
      <c r="B6" s="6" t="s">
        <v>11</v>
      </c>
      <c r="C6" s="6" t="s">
        <v>16</v>
      </c>
      <c r="D6" s="6" t="s">
        <v>22</v>
      </c>
      <c r="E6" s="6" t="s">
        <v>25</v>
      </c>
      <c r="F6" s="7"/>
    </row>
    <row r="7" spans="1:6" x14ac:dyDescent="0.2">
      <c r="A7" s="5"/>
      <c r="B7" s="6" t="s">
        <v>12</v>
      </c>
      <c r="C7" s="6" t="s">
        <v>17</v>
      </c>
      <c r="D7" s="6"/>
      <c r="E7" s="6"/>
      <c r="F7" s="7"/>
    </row>
    <row r="8" spans="1:6" x14ac:dyDescent="0.2">
      <c r="A8" s="5"/>
      <c r="B8" s="6" t="s">
        <v>13</v>
      </c>
      <c r="C8" s="6" t="s">
        <v>18</v>
      </c>
      <c r="D8" s="6"/>
      <c r="E8" s="6"/>
      <c r="F8" s="7"/>
    </row>
    <row r="9" spans="1:6" x14ac:dyDescent="0.2">
      <c r="A9" s="8"/>
      <c r="B9" s="9"/>
      <c r="C9" s="9" t="s">
        <v>19</v>
      </c>
      <c r="D9" s="9"/>
      <c r="E9" s="9"/>
      <c r="F9" s="10"/>
    </row>
    <row r="11" spans="1:6" ht="54.95" customHeight="1" x14ac:dyDescent="0.2">
      <c r="A11" s="116" t="s">
        <v>208</v>
      </c>
      <c r="B11" s="117"/>
      <c r="C11" s="117"/>
      <c r="D11" s="117"/>
      <c r="E11" s="117"/>
      <c r="F11" s="117"/>
    </row>
  </sheetData>
  <mergeCells count="2">
    <mergeCell ref="A1:F1"/>
    <mergeCell ref="A11:F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6</vt:i4>
      </vt:variant>
      <vt:variant>
        <vt:lpstr>טווחים בעלי שם</vt:lpstr>
      </vt:variant>
      <vt:variant>
        <vt:i4>8</vt:i4>
      </vt:variant>
    </vt:vector>
  </HeadingPairs>
  <TitlesOfParts>
    <vt:vector size="14" baseType="lpstr">
      <vt:lpstr>ברוכים הבאים</vt:lpstr>
      <vt:lpstr>דשבורד</vt:lpstr>
      <vt:lpstr>לקוחות</vt:lpstr>
      <vt:lpstr>עסקאות</vt:lpstr>
      <vt:lpstr>משימות</vt:lpstr>
      <vt:lpstr>הגדרות</vt:lpstr>
      <vt:lpstr>מקור_הגעה</vt:lpstr>
      <vt:lpstr>סטטוס_לקוח</vt:lpstr>
      <vt:lpstr>סטטוס_משימה</vt:lpstr>
      <vt:lpstr>סטטוס_עסקה</vt:lpstr>
      <vt:lpstr>עדיפות_משימה</vt:lpstr>
      <vt:lpstr>שלב_עסקה</vt:lpstr>
      <vt:lpstr>שמות_לקוחות</vt:lpstr>
      <vt:lpstr>שמות_עסקאות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Eyal Bardugo</dc:creator>
  <cp:lastModifiedBy>Eyal Bardugo</cp:lastModifiedBy>
  <dcterms:created xsi:type="dcterms:W3CDTF">2026-03-25T13:01:08Z</dcterms:created>
  <dcterms:modified xsi:type="dcterms:W3CDTF">2026-04-01T12:09:42Z</dcterms:modified>
</cp:coreProperties>
</file>